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03.03.2025\"/>
    </mc:Choice>
  </mc:AlternateContent>
  <xr:revisionPtr revIDLastSave="0" documentId="13_ncr:1_{3AC61020-B5CC-4CB9-A6A7-FB838905CF4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5" r:id="rId1"/>
    <sheet name="IV. ETAPASO 101" sheetId="2" r:id="rId2"/>
    <sheet name="IV. ETAPASO 401" sheetId="3" r:id="rId3"/>
    <sheet name="IV. ETAPAVR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" i="4" l="1"/>
  <c r="I28" i="4"/>
  <c r="O25" i="4"/>
  <c r="I25" i="4"/>
  <c r="O22" i="4"/>
  <c r="I22" i="4"/>
  <c r="O19" i="4"/>
  <c r="I19" i="4"/>
  <c r="O16" i="4"/>
  <c r="I16" i="4"/>
  <c r="O13" i="4"/>
  <c r="I13" i="4"/>
  <c r="I9" i="4" s="1"/>
  <c r="I3" i="4" s="1"/>
  <c r="C12" i="5" s="1"/>
  <c r="E12" i="5" s="1"/>
  <c r="O10" i="4"/>
  <c r="D12" i="5" s="1"/>
  <c r="I10" i="4"/>
  <c r="I74" i="3"/>
  <c r="O75" i="3"/>
  <c r="I75" i="3"/>
  <c r="I29" i="3"/>
  <c r="O71" i="3"/>
  <c r="I71" i="3"/>
  <c r="I68" i="3"/>
  <c r="O68" i="3" s="1"/>
  <c r="O65" i="3"/>
  <c r="I65" i="3"/>
  <c r="I61" i="3"/>
  <c r="O61" i="3" s="1"/>
  <c r="O57" i="3"/>
  <c r="I57" i="3"/>
  <c r="I54" i="3"/>
  <c r="O54" i="3" s="1"/>
  <c r="O51" i="3"/>
  <c r="I51" i="3"/>
  <c r="I48" i="3"/>
  <c r="O48" i="3" s="1"/>
  <c r="O45" i="3"/>
  <c r="I45" i="3"/>
  <c r="I42" i="3"/>
  <c r="O42" i="3" s="1"/>
  <c r="O39" i="3"/>
  <c r="I39" i="3"/>
  <c r="I36" i="3"/>
  <c r="O36" i="3" s="1"/>
  <c r="O33" i="3"/>
  <c r="I33" i="3"/>
  <c r="I30" i="3"/>
  <c r="O30" i="3" s="1"/>
  <c r="O25" i="3"/>
  <c r="I25" i="3"/>
  <c r="O21" i="3"/>
  <c r="I21" i="3"/>
  <c r="I20" i="3" s="1"/>
  <c r="I17" i="3"/>
  <c r="O17" i="3" s="1"/>
  <c r="O14" i="3"/>
  <c r="I14" i="3"/>
  <c r="I10" i="3"/>
  <c r="I9" i="3" s="1"/>
  <c r="I3" i="3" s="1"/>
  <c r="C11" i="5" s="1"/>
  <c r="I131" i="2"/>
  <c r="I130" i="2" s="1"/>
  <c r="I125" i="2"/>
  <c r="O126" i="2"/>
  <c r="I126" i="2"/>
  <c r="O122" i="2"/>
  <c r="I122" i="2"/>
  <c r="I119" i="2"/>
  <c r="I118" i="2" s="1"/>
  <c r="O114" i="2"/>
  <c r="I114" i="2"/>
  <c r="O110" i="2"/>
  <c r="I110" i="2"/>
  <c r="O106" i="2"/>
  <c r="I106" i="2"/>
  <c r="O102" i="2"/>
  <c r="I102" i="2"/>
  <c r="O98" i="2"/>
  <c r="I98" i="2"/>
  <c r="O94" i="2"/>
  <c r="I94" i="2"/>
  <c r="O90" i="2"/>
  <c r="I90" i="2"/>
  <c r="O86" i="2"/>
  <c r="I86" i="2"/>
  <c r="I85" i="2" s="1"/>
  <c r="I81" i="2"/>
  <c r="I80" i="2" s="1"/>
  <c r="I75" i="2"/>
  <c r="O76" i="2"/>
  <c r="I76" i="2"/>
  <c r="O71" i="2"/>
  <c r="I71" i="2"/>
  <c r="I67" i="2"/>
  <c r="O67" i="2" s="1"/>
  <c r="O63" i="2"/>
  <c r="I63" i="2"/>
  <c r="I59" i="2"/>
  <c r="O59" i="2" s="1"/>
  <c r="O55" i="2"/>
  <c r="I55" i="2"/>
  <c r="I51" i="2"/>
  <c r="O51" i="2" s="1"/>
  <c r="O47" i="2"/>
  <c r="I47" i="2"/>
  <c r="I43" i="2"/>
  <c r="O43" i="2" s="1"/>
  <c r="O39" i="2"/>
  <c r="I39" i="2"/>
  <c r="I35" i="2"/>
  <c r="I30" i="2" s="1"/>
  <c r="O31" i="2"/>
  <c r="I31" i="2"/>
  <c r="I9" i="2"/>
  <c r="I3" i="2" s="1"/>
  <c r="C10" i="5" s="1"/>
  <c r="O26" i="2"/>
  <c r="I26" i="2"/>
  <c r="I22" i="2"/>
  <c r="O22" i="2" s="1"/>
  <c r="O18" i="2"/>
  <c r="I18" i="2"/>
  <c r="I14" i="2"/>
  <c r="O14" i="2" s="1"/>
  <c r="O10" i="2"/>
  <c r="I10" i="2"/>
  <c r="D10" i="5" l="1"/>
  <c r="E10" i="5" s="1"/>
  <c r="C7" i="5" s="1"/>
  <c r="C6" i="5"/>
  <c r="O35" i="2"/>
  <c r="O81" i="2"/>
  <c r="O119" i="2"/>
  <c r="O131" i="2"/>
  <c r="O10" i="3"/>
  <c r="D11" i="5" s="1"/>
  <c r="E11" i="5" s="1"/>
</calcChain>
</file>

<file path=xl/sharedStrings.xml><?xml version="1.0" encoding="utf-8"?>
<sst xmlns="http://schemas.openxmlformats.org/spreadsheetml/2006/main" count="773" uniqueCount="258">
  <si>
    <t>EstiCon</t>
  </si>
  <si>
    <t>Firma:</t>
  </si>
  <si>
    <t>Rekapitulace ceny</t>
  </si>
  <si>
    <t>Stavba: 51_2024_4 - DPS komunikace Ke Gruntě a Vavřinecká - ETAPA IV.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</si>
  <si>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</si>
  <si>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</si>
  <si>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</si>
  <si>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</si>
  <si>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</si>
  <si>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</si>
  <si>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</si>
  <si>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</si>
  <si>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</si>
  <si>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401</t>
  </si>
  <si>
    <t>Veřejné osvětlení</t>
  </si>
  <si>
    <t>VRN</t>
  </si>
  <si>
    <t>Soupis prací objektu</t>
  </si>
  <si>
    <t>S</t>
  </si>
  <si>
    <t>Stavba:</t>
  </si>
  <si>
    <t>51_2024_4</t>
  </si>
  <si>
    <t>DPS komunikace Ke Gruntě a Vavřinecká - ETAPA IV.</t>
  </si>
  <si>
    <t>O</t>
  </si>
  <si>
    <t>Objekt:</t>
  </si>
  <si>
    <t>IV.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</si>
  <si>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</si>
  <si>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</si>
  <si>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</si>
  <si>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</si>
  <si>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</si>
  <si>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</si>
  <si>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</si>
  <si>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</si>
  <si>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</si>
  <si>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</si>
  <si>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</si>
  <si>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</si>
  <si>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</si>
  <si>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</si>
  <si>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</si>
  <si>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</si>
  <si>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</si>
  <si>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</si>
  <si>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</si>
  <si>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</si>
  <si>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</si>
  <si>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</si>
  <si>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</si>
  <si>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</si>
  <si>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327,0*0,05*2,4 39.240000 = 39,24000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</si>
  <si>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</si>
  <si>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</si>
  <si>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</si>
  <si>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</si>
  <si>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118*0,15*2,0 35.400000 = 35,40000 [A]</t>
  </si>
  <si>
    <t>Položka zahrnuje:
- veškeré poplatky majiteli zemníku související s nákupem zeminy (nikoliv s otvírkou zemníku)
Položka nezahrnuje:
- x</t>
  </si>
  <si>
    <t>015111</t>
  </si>
  <si>
    <t>POPLATKY ZA LIKVIDACI ODPADŮ NEKONTAMINOVANÝCH - 17 05 04  VYTĚŽENÉ ZEMINY A HORNINY -  I. TŘÍDA TĚŽITELNOSTI</t>
  </si>
  <si>
    <t>185,5*0,15*1,85 51.476250 = 51,47625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</si>
  <si>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</si>
  <si>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</si>
  <si>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>POPLATKY ZA LIKVIDACI ODPADŮ NEKONTAMINOVANÝCH - 17 05 04  VYTĚŽENÉ ZEMINY A HORNINY NESPLŇUJÍCÍ LIMITNÍ HODNOTY PRO ZASYPÁVÁNÍ</t>
  </si>
  <si>
    <t>dle pol.č. 122838 : 210,955*1,85 390.266750 = 390,26675 [A]</t>
  </si>
  <si>
    <t>015140</t>
  </si>
  <si>
    <t>POPLATKY ZA LIKVIDACI ODPADŮ NEKONTAMINOVANÝCH - 17 01 01  BETON Z DEMOLIC OBJEKTŮ, ZÁKLADŮ TV</t>
  </si>
  <si>
    <t>obruby : (63,0*0,25*0,15)*2,5 5.906250 = 5,90625 [A]</t>
  </si>
  <si>
    <t>1</t>
  </si>
  <si>
    <t>Zemní práce</t>
  </si>
  <si>
    <t>113524</t>
  </si>
  <si>
    <t>ODSTRANĚNÍ CHODNÍKOVÝCH A SILNIČNÍCH OBRUBNÍKŮ BETONOVÝCH, ODVOZ DO 5KM</t>
  </si>
  <si>
    <t>M</t>
  </si>
  <si>
    <t>63 63.000000 = 63,00000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</si>
  <si>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</si>
  <si>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</si>
  <si>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</si>
  <si>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</si>
  <si>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((63*0,25*0,15)*2,5)*25 147.656250 = 147,65625 [A]</t>
  </si>
  <si>
    <t>Položka zahrnuje:
- samostatnou dopravu suti a vybouraných hmot.
Položka nezahrnuje:
- x
Způsob měření:
- množství se určí jako součin hmotnosti [t] a požadované vzdálenosti [km].</t>
  </si>
  <si>
    <t>113728</t>
  </si>
  <si>
    <t>FRÉZOVÁNÍ ZPEVNĚNÝCH PLOCH ASFALTOVÝCH, ODVOZ DO 20KM</t>
  </si>
  <si>
    <t>M3</t>
  </si>
  <si>
    <t>stávající zničená cesta : 327,0*0,05 16.350000 = 16,35000 [A]</t>
  </si>
  <si>
    <t>11372B</t>
  </si>
  <si>
    <t>FRÉZOVÁNÍ ZPEVNĚNÝCH PLOCH ASFALTOVÝCH - DOPRAVA</t>
  </si>
  <si>
    <t>stávající zničená cesta : (327,0*0,05)*2,4*10 392.400000 = 392,40000 [A]</t>
  </si>
  <si>
    <t>121108</t>
  </si>
  <si>
    <t>SEJMUTÍ ORNICE NEBO LESNÍ PŮDY S ODVOZEM DO 20KM</t>
  </si>
  <si>
    <t>185,5*0,15 27.825000 = 27,82500 [A]</t>
  </si>
  <si>
    <t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</si>
  <si>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</si>
  <si>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</si>
  <si>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</si>
  <si>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185,5*0,15*10 278.250000 = 278,25000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</si>
  <si>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</si>
  <si>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</si>
  <si>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</si>
  <si>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118,0*0,15
komunikace : 233,5*0,29
sanace - komunikace : 233,50*0,3
štěrk. krajnice : 14,2*0,2
kamenné povrchy z žuly : (117*0,45) 210.955000 = 210,95500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</si>
  <si>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</si>
  <si>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</si>
  <si>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</si>
  <si>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210,955*10 2109.550000 = 2109,55000 [A]</t>
  </si>
  <si>
    <t>18120</t>
  </si>
  <si>
    <t>ÚPRAVA PLÁNĚ SE ZHUTNĚNÍM V HORNINĚ TŘ. II</t>
  </si>
  <si>
    <t>M2</t>
  </si>
  <si>
    <t>vegetační úpravy : 118,0
komunikace : 233,5
sanace - komunikace : 233,5
štěrk. krajnice : 14,2
kamenné povrchy z žuly : 117 716.200000 = 716,20000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</si>
  <si>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</si>
  <si>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</si>
  <si>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</si>
  <si>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118,0 118.000000 = 118,00000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</si>
  <si>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</si>
  <si>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</si>
  <si>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</si>
  <si>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</si>
  <si>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2</t>
  </si>
  <si>
    <t>Základy a zvláštní zakládání</t>
  </si>
  <si>
    <t>21450</t>
  </si>
  <si>
    <t>SANAČNÍ VRSTVY Z KAMENIVA</t>
  </si>
  <si>
    <t>MATERIÁL OBJ. HM. &gt; 1600 kg/m3;HUTNĚNÍ DLE ČSN 72 1006 (100%±S);CBR&gt;15 % V SOULADU S ČSN 73 6133)</t>
  </si>
  <si>
    <t>sanace - komunikace - ŠDa 0/125 : 233,5*0,3 70.050000 = 70,05000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</si>
  <si>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</si>
  <si>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4</t>
  </si>
  <si>
    <t>Vodorovné konstrukce</t>
  </si>
  <si>
    <t>45152</t>
  </si>
  <si>
    <t>PODKLADNÍ A VÝPLŇOVÉ VRSTVY Z KAMENIVA DRCENÉHO</t>
  </si>
  <si>
    <t>fr. 4/8_x000D_
kamenné povrchy z žuly : 117,0*0,03 3.510000 = 3,51000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</si>
  <si>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</si>
  <si>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</si>
  <si>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</si>
  <si>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56143G</t>
  </si>
  <si>
    <t>SMĚSI Z KAMENIVA STMELENÉ CEMENTEM  SC C 8/10 TL. DO 150MM</t>
  </si>
  <si>
    <t>kamenné povrchy z žuly : 117 117.000000 = 117,00000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</si>
  <si>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</si>
  <si>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</si>
  <si>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</si>
  <si>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komunikace - ŠDb 0/32 : 233,5 233.500000 = 233,50000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</si>
  <si>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</si>
  <si>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</si>
  <si>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</si>
  <si>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kamenné povrchy z žuly - ŠDb 0/32 : 117 117.000000 = 117,00000 [A]</t>
  </si>
  <si>
    <t>56930</t>
  </si>
  <si>
    <t>ZPEVNĚNÍ KRAJNIC ZE ŠTĚRKODRTI</t>
  </si>
  <si>
    <t>štěrk. krajnice : 14,2*0,2 2.840000 = 2,84000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</si>
  <si>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</si>
  <si>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572214</t>
  </si>
  <si>
    <t>SPOJOVACÍ POSTŘIK Z MODIFIK EMULZE DO 0,5KG/M2</t>
  </si>
  <si>
    <t>komunikace : 233,5 233.500000 = 233,50000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</si>
  <si>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</si>
  <si>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</si>
  <si>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</si>
  <si>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233,50 = 233,50000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</si>
  <si>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</si>
  <si>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</si>
  <si>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</si>
  <si>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58221</t>
  </si>
  <si>
    <t>DLÁŽDĚNÉ KRYTY Z DROBNÝCH KOSTEK DO LOŽE Z KAMENIVA</t>
  </si>
  <si>
    <t>kamenné povrchy z žuly : 117,0 117.000000 = 117,00000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</si>
  <si>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</si>
  <si>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</si>
  <si>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Trubní vedení</t>
  </si>
  <si>
    <t>89921</t>
  </si>
  <si>
    <t>VÝŠKOVÁ ÚPRAVA POKLOPŮ</t>
  </si>
  <si>
    <t>KUS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</si>
  <si>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</si>
  <si>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</si>
  <si>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</si>
  <si>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91</t>
  </si>
  <si>
    <t>Doplňující práce na komunikaci</t>
  </si>
  <si>
    <t>917223</t>
  </si>
  <si>
    <t>SILNIČNÍ A CHODNÍKOVÉ OBRUBY Z BETONOVÝCH OBRUBNÍKŮ ŠÍŘ 100MM</t>
  </si>
  <si>
    <t>1000/100/250 : 167,0 167.000000 = 167,00000 [A]</t>
  </si>
  <si>
    <t>Položka zahrnuje:
- dodání a pokládku betonových obrubníků o rozměrech předepsaných zadávací dokumentací
- betonové lože i boční betonovou opěrku
Položka nezahrnuje:
- x</t>
  </si>
  <si>
    <t>93</t>
  </si>
  <si>
    <t>Dokončovací práce inženýrských staveb</t>
  </si>
  <si>
    <t>935812</t>
  </si>
  <si>
    <t>ŽLABY A RIGOLY DLÁŽDĚNÉ Z KOSTEK DROBNÝCH DO BETONU TL 100MM</t>
  </si>
  <si>
    <t>4,58 4.580000 = 4,58000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</si>
  <si>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</si>
  <si>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Všeobecné konstrukce a práce</t>
  </si>
  <si>
    <t>26,59973*1,8 = 47,87951 [B]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</si>
  <si>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</si>
  <si>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</si>
  <si>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</si>
  <si>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</si>
  <si>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</si>
  <si>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</si>
  <si>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</si>
  <si>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13283</t>
  </si>
  <si>
    <t>HLOUBENÍ RÝH ŠÍŘ DO 2M PAŽ I NEPAŽ TŘ. II</t>
  </si>
  <si>
    <t>126,6654*0,35*0,6 = 26,59973 [A]</t>
  </si>
  <si>
    <t>Položka zahrnuje:
- vodorovnou a svislou dopravu na skládku,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</si>
  <si>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17481</t>
  </si>
  <si>
    <t>ZÁSYP JAM A RÝH Z NAKUPOVANÝCH MATERIÁLŮ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</si>
  <si>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</si>
  <si>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</si>
  <si>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</si>
  <si>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</si>
  <si>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</si>
  <si>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</si>
  <si>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</si>
  <si>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</si>
  <si>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742511</t>
  </si>
  <si>
    <t>R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</si>
  <si>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</si>
  <si>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</si>
  <si>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</si>
  <si>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</si>
  <si>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</si>
  <si>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</si>
  <si>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</si>
  <si>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</si>
  <si>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</si>
  <si>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</si>
  <si>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</si>
  <si>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</si>
  <si>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</si>
  <si>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</si>
  <si>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</si>
  <si>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</si>
  <si>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</si>
  <si>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</si>
  <si>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</si>
  <si>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4 4.000000 = 4,00000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</si>
  <si>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</si>
  <si>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</si>
  <si>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</si>
  <si>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</si>
  <si>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</si>
  <si>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</si>
  <si>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</si>
  <si>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</si>
  <si>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</si>
  <si>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</si>
  <si>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</si>
  <si>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</si>
  <si>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</si>
  <si>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</si>
  <si>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</si>
  <si>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</si>
  <si>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</si>
  <si>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</si>
  <si>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</si>
  <si>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</si>
  <si>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</si>
  <si>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</si>
  <si>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</si>
  <si>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</si>
  <si>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</si>
  <si>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</si>
  <si>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</si>
  <si>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</si>
  <si>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</si>
  <si>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</si>
  <si>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</si>
  <si>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</si>
  <si>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</si>
  <si>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</si>
  <si>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</si>
  <si>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ANALÝZY RIZIK A PODMÍNEK VYJÁDŘENÍ KHS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</si>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</sst>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6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0" fillId="5" borderId="7" xfId="0" applyFill="1" applyBorder="1"/>
    <xf numFmtId="0" fontId="0" fillId="5" borderId="7" xfId="0" applyFill="1" applyBorder="1" applyAlignment="1">
      <alignment horizontal="right"/>
    </xf>
    <xf numFmtId="0" fontId="0" fillId="5" borderId="7" xfId="0" applyFill="1" applyBorder="1" applyAlignment="1">
      <alignment wrapText="1"/>
    </xf>
    <xf numFmtId="0" fontId="0" fillId="5" borderId="7" xfId="0" applyFill="1" applyBorder="1" applyAlignment="1">
      <alignment horizontal="center"/>
    </xf>
    <xf numFmtId="165" fontId="0" fillId="5" borderId="7" xfId="0" applyNumberFormat="1" applyFill="1" applyBorder="1" applyAlignment="1">
      <alignment horizontal="center"/>
    </xf>
    <xf numFmtId="164" fontId="0" fillId="5" borderId="7" xfId="0" applyNumberFormat="1" applyFill="1" applyBorder="1" applyAlignment="1" applyProtection="1">
      <alignment horizontal="center"/>
      <protection locked="0"/>
    </xf>
    <xf numFmtId="164" fontId="0" fillId="5" borderId="7" xfId="0" applyNumberFormat="1" applyFill="1" applyBorder="1" applyAlignment="1">
      <alignment horizontal="center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SUM(C10:C12)</f>
        <v>0</v>
      </c>
      <c r="D6" s="3"/>
      <c r="E6" s="3"/>
    </row>
    <row r="7" spans="1:5" x14ac:dyDescent="0.25">
      <c r="A7" s="3"/>
      <c r="B7" s="5" t="s">
        <v>5</v>
      </c>
      <c r="C7" s="6">
        <f>SUM(E10:E12)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'IV. ETAPASO 101'!I3</f>
        <v>0</v>
      </c>
      <c r="D10" s="9">
        <f>SUMIFS('IV. ETAPASO 101'!O:O,'IV. ETAPASO 101'!A:A,"P")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'IV. ETAPASO 401'!I3</f>
        <v>0</v>
      </c>
      <c r="D11" s="9">
        <f>SUMIFS('IV. ETAPASO 401'!O:O,'IV. ETAPASO 401'!A:A,"P")</f>
        <v>0</v>
      </c>
      <c r="E11" s="9">
        <f>C11+D11</f>
        <v>0</v>
      </c>
    </row>
    <row r="12" spans="1:5" x14ac:dyDescent="0.25">
      <c r="A12" s="8" t="s">
        <v>15</v>
      </c>
      <c r="B12" s="8" t="s">
        <v>15</v>
      </c>
      <c r="C12" s="9">
        <f>'IV. ETAPAVRN'!I3</f>
        <v>0</v>
      </c>
      <c r="D12" s="9">
        <f>SUMIFS('IV. ETAPAVRN'!O:O,'IV. ETAPAVRN'!A:A,"P")</f>
        <v>0</v>
      </c>
      <c r="E12" s="9">
        <f>C12+D12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3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16</v>
      </c>
      <c r="F2" s="3"/>
      <c r="G2" s="3"/>
      <c r="H2" s="3"/>
      <c r="I2" s="3"/>
      <c r="J2" s="15"/>
    </row>
    <row r="3" spans="1:16" x14ac:dyDescent="0.25">
      <c r="A3" s="3" t="s">
        <v>17</v>
      </c>
      <c r="B3" s="16" t="s">
        <v>18</v>
      </c>
      <c r="C3" s="48" t="s">
        <v>19</v>
      </c>
      <c r="D3" s="49"/>
      <c r="E3" s="17" t="s">
        <v>20</v>
      </c>
      <c r="F3" s="3"/>
      <c r="G3" s="3"/>
      <c r="H3" s="18" t="s">
        <v>11</v>
      </c>
      <c r="I3" s="19">
        <f>SUMIFS(I9:I134,A9:A134,"SD")</f>
        <v>0</v>
      </c>
      <c r="J3" s="15"/>
      <c r="O3">
        <v>0</v>
      </c>
      <c r="P3">
        <v>2</v>
      </c>
    </row>
    <row r="4" spans="1:16" x14ac:dyDescent="0.25">
      <c r="A4" s="3" t="s">
        <v>21</v>
      </c>
      <c r="B4" s="16" t="s">
        <v>22</v>
      </c>
      <c r="C4" s="48" t="s">
        <v>23</v>
      </c>
      <c r="D4" s="49"/>
      <c r="E4" s="17" t="s">
        <v>23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24</v>
      </c>
      <c r="B5" s="16" t="s">
        <v>25</v>
      </c>
      <c r="C5" s="48" t="s">
        <v>11</v>
      </c>
      <c r="D5" s="49"/>
      <c r="E5" s="17" t="s">
        <v>12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26</v>
      </c>
      <c r="B6" s="51" t="s">
        <v>27</v>
      </c>
      <c r="C6" s="52" t="s">
        <v>28</v>
      </c>
      <c r="D6" s="52" t="s">
        <v>29</v>
      </c>
      <c r="E6" s="52" t="s">
        <v>30</v>
      </c>
      <c r="F6" s="52" t="s">
        <v>31</v>
      </c>
      <c r="G6" s="52" t="s">
        <v>32</v>
      </c>
      <c r="H6" s="52" t="s">
        <v>33</v>
      </c>
      <c r="I6" s="52"/>
      <c r="J6" s="53" t="s">
        <v>34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35</v>
      </c>
      <c r="I7" s="7" t="s">
        <v>36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37</v>
      </c>
      <c r="B9" s="25"/>
      <c r="C9" s="26" t="s">
        <v>38</v>
      </c>
      <c r="D9" s="27"/>
      <c r="E9" s="24" t="s">
        <v>39</v>
      </c>
      <c r="F9" s="27"/>
      <c r="G9" s="27"/>
      <c r="H9" s="27"/>
      <c r="I9" s="28">
        <f>SUMIFS(I10:I29,A10:A29,"P")</f>
        <v>0</v>
      </c>
      <c r="J9" s="29"/>
    </row>
    <row r="10" spans="1:16" x14ac:dyDescent="0.25">
      <c r="A10" s="30" t="s">
        <v>40</v>
      </c>
      <c r="B10" s="30">
        <v>1</v>
      </c>
      <c r="C10" s="31" t="s">
        <v>41</v>
      </c>
      <c r="D10" s="30" t="s">
        <v>42</v>
      </c>
      <c r="E10" s="32" t="s">
        <v>43</v>
      </c>
      <c r="F10" s="33" t="s">
        <v>44</v>
      </c>
      <c r="G10" s="34">
        <v>39.24</v>
      </c>
      <c r="H10" s="35">
        <v>0</v>
      </c>
      <c r="I10" s="36">
        <f>ROUND(G10*H10,P4)</f>
        <v>0</v>
      </c>
      <c r="J10" s="33" t="s">
        <v>45</v>
      </c>
      <c r="O10" s="37">
        <f>I10*0.21</f>
        <v>0</v>
      </c>
      <c r="P10">
        <v>3</v>
      </c>
    </row>
    <row r="11" spans="1:16" x14ac:dyDescent="0.25">
      <c r="A11" s="30" t="s">
        <v>46</v>
      </c>
      <c r="B11" s="38"/>
      <c r="E11" s="39" t="s">
        <v>42</v>
      </c>
      <c r="J11" s="40"/>
    </row>
    <row r="12" spans="1:16" ht="30" x14ac:dyDescent="0.25">
      <c r="A12" s="30" t="s">
        <v>47</v>
      </c>
      <c r="B12" s="38"/>
      <c r="E12" s="41" t="s">
        <v>48</v>
      </c>
      <c r="J12" s="40"/>
    </row>
    <row r="13" spans="1:16" ht="75" x14ac:dyDescent="0.25">
      <c r="A13" s="30" t="s">
        <v>49</v>
      </c>
      <c r="B13" s="38"/>
      <c r="E13" s="32" t="s">
        <v>50</v>
      </c>
      <c r="J13" s="40"/>
    </row>
    <row r="14" spans="1:16" x14ac:dyDescent="0.25">
      <c r="A14" s="30" t="s">
        <v>40</v>
      </c>
      <c r="B14" s="30">
        <v>2</v>
      </c>
      <c r="C14" s="31" t="s">
        <v>51</v>
      </c>
      <c r="D14" s="30" t="s">
        <v>42</v>
      </c>
      <c r="E14" s="32" t="s">
        <v>52</v>
      </c>
      <c r="F14" s="33" t="s">
        <v>44</v>
      </c>
      <c r="G14" s="34">
        <v>35.4</v>
      </c>
      <c r="H14" s="35">
        <v>0</v>
      </c>
      <c r="I14" s="36">
        <f>ROUND(G14*H14,P4)</f>
        <v>0</v>
      </c>
      <c r="J14" s="33" t="s">
        <v>45</v>
      </c>
      <c r="O14" s="37">
        <f>I14*0.21</f>
        <v>0</v>
      </c>
      <c r="P14">
        <v>3</v>
      </c>
    </row>
    <row r="15" spans="1:16" x14ac:dyDescent="0.25">
      <c r="A15" s="30" t="s">
        <v>46</v>
      </c>
      <c r="B15" s="38"/>
      <c r="E15" s="39" t="s">
        <v>42</v>
      </c>
      <c r="J15" s="40"/>
    </row>
    <row r="16" spans="1:16" ht="30" x14ac:dyDescent="0.25">
      <c r="A16" s="30" t="s">
        <v>47</v>
      </c>
      <c r="B16" s="38"/>
      <c r="E16" s="41" t="s">
        <v>53</v>
      </c>
      <c r="J16" s="40"/>
    </row>
    <row r="17" spans="1:16" ht="75" x14ac:dyDescent="0.25">
      <c r="A17" s="30" t="s">
        <v>49</v>
      </c>
      <c r="B17" s="38"/>
      <c r="E17" s="32" t="s">
        <v>54</v>
      </c>
      <c r="J17" s="40"/>
    </row>
    <row r="18" spans="1:16" ht="30" x14ac:dyDescent="0.25">
      <c r="A18" s="30" t="s">
        <v>40</v>
      </c>
      <c r="B18" s="30">
        <v>3</v>
      </c>
      <c r="C18" s="31" t="s">
        <v>55</v>
      </c>
      <c r="D18" s="30" t="s">
        <v>42</v>
      </c>
      <c r="E18" s="32" t="s">
        <v>56</v>
      </c>
      <c r="F18" s="33" t="s">
        <v>44</v>
      </c>
      <c r="G18" s="34">
        <v>51.47625</v>
      </c>
      <c r="H18" s="35">
        <v>0</v>
      </c>
      <c r="I18" s="36">
        <f>ROUND(G18*H18,P4)</f>
        <v>0</v>
      </c>
      <c r="J18" s="33" t="s">
        <v>45</v>
      </c>
      <c r="O18" s="37">
        <f>I18*0.21</f>
        <v>0</v>
      </c>
      <c r="P18">
        <v>3</v>
      </c>
    </row>
    <row r="19" spans="1:16" x14ac:dyDescent="0.25">
      <c r="A19" s="30" t="s">
        <v>46</v>
      </c>
      <c r="B19" s="38"/>
      <c r="E19" s="39" t="s">
        <v>42</v>
      </c>
      <c r="J19" s="40"/>
    </row>
    <row r="20" spans="1:16" x14ac:dyDescent="0.25">
      <c r="A20" s="30" t="s">
        <v>47</v>
      </c>
      <c r="B20" s="38"/>
      <c r="E20" s="41" t="s">
        <v>57</v>
      </c>
      <c r="J20" s="40"/>
    </row>
    <row r="21" spans="1:16" ht="165" x14ac:dyDescent="0.25">
      <c r="A21" s="30" t="s">
        <v>49</v>
      </c>
      <c r="B21" s="38"/>
      <c r="E21" s="32" t="s">
        <v>58</v>
      </c>
      <c r="J21" s="40"/>
    </row>
    <row r="22" spans="1:16" ht="45" x14ac:dyDescent="0.25">
      <c r="A22" s="30" t="s">
        <v>40</v>
      </c>
      <c r="B22" s="30">
        <v>4</v>
      </c>
      <c r="C22" s="31" t="s">
        <v>59</v>
      </c>
      <c r="D22" s="30" t="s">
        <v>42</v>
      </c>
      <c r="E22" s="32" t="s">
        <v>60</v>
      </c>
      <c r="F22" s="33" t="s">
        <v>44</v>
      </c>
      <c r="G22" s="34">
        <v>390.26675</v>
      </c>
      <c r="H22" s="35">
        <v>0</v>
      </c>
      <c r="I22" s="36">
        <f>ROUND(G22*H22,P4)</f>
        <v>0</v>
      </c>
      <c r="J22" s="33" t="s">
        <v>45</v>
      </c>
      <c r="O22" s="37">
        <f>I22*0.21</f>
        <v>0</v>
      </c>
      <c r="P22">
        <v>3</v>
      </c>
    </row>
    <row r="23" spans="1:16" x14ac:dyDescent="0.25">
      <c r="A23" s="30" t="s">
        <v>46</v>
      </c>
      <c r="B23" s="38"/>
      <c r="E23" s="39" t="s">
        <v>42</v>
      </c>
      <c r="J23" s="40"/>
    </row>
    <row r="24" spans="1:16" x14ac:dyDescent="0.25">
      <c r="A24" s="30" t="s">
        <v>47</v>
      </c>
      <c r="B24" s="38"/>
      <c r="E24" s="41" t="s">
        <v>61</v>
      </c>
      <c r="J24" s="40"/>
    </row>
    <row r="25" spans="1:16" ht="165" x14ac:dyDescent="0.25">
      <c r="A25" s="30" t="s">
        <v>49</v>
      </c>
      <c r="B25" s="38"/>
      <c r="E25" s="32" t="s">
        <v>58</v>
      </c>
      <c r="J25" s="40"/>
    </row>
    <row r="26" spans="1:16" ht="30" x14ac:dyDescent="0.25">
      <c r="A26" s="30" t="s">
        <v>40</v>
      </c>
      <c r="B26" s="30">
        <v>5</v>
      </c>
      <c r="C26" s="31" t="s">
        <v>62</v>
      </c>
      <c r="D26" s="30" t="s">
        <v>42</v>
      </c>
      <c r="E26" s="32" t="s">
        <v>63</v>
      </c>
      <c r="F26" s="33" t="s">
        <v>44</v>
      </c>
      <c r="G26" s="34">
        <v>5.90625</v>
      </c>
      <c r="H26" s="35">
        <v>0</v>
      </c>
      <c r="I26" s="36">
        <f>ROUND(G26*H26,P4)</f>
        <v>0</v>
      </c>
      <c r="J26" s="33" t="s">
        <v>45</v>
      </c>
      <c r="O26" s="37">
        <f>I26*0.21</f>
        <v>0</v>
      </c>
      <c r="P26">
        <v>3</v>
      </c>
    </row>
    <row r="27" spans="1:16" x14ac:dyDescent="0.25">
      <c r="A27" s="30" t="s">
        <v>46</v>
      </c>
      <c r="B27" s="38"/>
      <c r="E27" s="39" t="s">
        <v>42</v>
      </c>
      <c r="J27" s="40"/>
    </row>
    <row r="28" spans="1:16" x14ac:dyDescent="0.25">
      <c r="A28" s="30" t="s">
        <v>47</v>
      </c>
      <c r="B28" s="38"/>
      <c r="E28" s="41" t="s">
        <v>64</v>
      </c>
      <c r="J28" s="40"/>
    </row>
    <row r="29" spans="1:16" ht="165" x14ac:dyDescent="0.25">
      <c r="A29" s="30" t="s">
        <v>49</v>
      </c>
      <c r="B29" s="38"/>
      <c r="E29" s="32" t="s">
        <v>58</v>
      </c>
      <c r="J29" s="40"/>
    </row>
    <row r="30" spans="1:16" x14ac:dyDescent="0.25">
      <c r="A30" s="24" t="s">
        <v>37</v>
      </c>
      <c r="B30" s="25"/>
      <c r="C30" s="26" t="s">
        <v>65</v>
      </c>
      <c r="D30" s="27"/>
      <c r="E30" s="24" t="s">
        <v>66</v>
      </c>
      <c r="F30" s="27"/>
      <c r="G30" s="27"/>
      <c r="H30" s="27"/>
      <c r="I30" s="28">
        <f>SUMIFS(I31:I74,A31:A74,"P")</f>
        <v>0</v>
      </c>
      <c r="J30" s="29"/>
    </row>
    <row r="31" spans="1:16" ht="30" x14ac:dyDescent="0.25">
      <c r="A31" s="30" t="s">
        <v>40</v>
      </c>
      <c r="B31" s="30">
        <v>6</v>
      </c>
      <c r="C31" s="31" t="s">
        <v>67</v>
      </c>
      <c r="D31" s="30" t="s">
        <v>42</v>
      </c>
      <c r="E31" s="32" t="s">
        <v>68</v>
      </c>
      <c r="F31" s="33" t="s">
        <v>69</v>
      </c>
      <c r="G31" s="34">
        <v>63</v>
      </c>
      <c r="H31" s="35">
        <v>0</v>
      </c>
      <c r="I31" s="36">
        <f>ROUND(G31*H31,P4)</f>
        <v>0</v>
      </c>
      <c r="J31" s="33" t="s">
        <v>45</v>
      </c>
      <c r="O31" s="37">
        <f>I31*0.21</f>
        <v>0</v>
      </c>
      <c r="P31">
        <v>3</v>
      </c>
    </row>
    <row r="32" spans="1:16" x14ac:dyDescent="0.25">
      <c r="A32" s="30" t="s">
        <v>46</v>
      </c>
      <c r="B32" s="38"/>
      <c r="E32" s="39" t="s">
        <v>42</v>
      </c>
      <c r="J32" s="40"/>
    </row>
    <row r="33" spans="1:16" x14ac:dyDescent="0.25">
      <c r="A33" s="30" t="s">
        <v>47</v>
      </c>
      <c r="B33" s="38"/>
      <c r="E33" s="41" t="s">
        <v>70</v>
      </c>
      <c r="J33" s="40"/>
    </row>
    <row r="34" spans="1:16" ht="120" x14ac:dyDescent="0.25">
      <c r="A34" s="30" t="s">
        <v>49</v>
      </c>
      <c r="B34" s="38"/>
      <c r="E34" s="32" t="s">
        <v>71</v>
      </c>
      <c r="J34" s="40"/>
    </row>
    <row r="35" spans="1:16" ht="30" x14ac:dyDescent="0.25">
      <c r="A35" s="30" t="s">
        <v>40</v>
      </c>
      <c r="B35" s="30">
        <v>7</v>
      </c>
      <c r="C35" s="31" t="s">
        <v>72</v>
      </c>
      <c r="D35" s="30" t="s">
        <v>42</v>
      </c>
      <c r="E35" s="32" t="s">
        <v>73</v>
      </c>
      <c r="F35" s="33" t="s">
        <v>74</v>
      </c>
      <c r="G35" s="34">
        <v>147.65625</v>
      </c>
      <c r="H35" s="35">
        <v>0</v>
      </c>
      <c r="I35" s="36">
        <f>ROUND(G35*H35,P4)</f>
        <v>0</v>
      </c>
      <c r="J35" s="33" t="s">
        <v>45</v>
      </c>
      <c r="O35" s="37">
        <f>I35*0.21</f>
        <v>0</v>
      </c>
      <c r="P35">
        <v>3</v>
      </c>
    </row>
    <row r="36" spans="1:16" x14ac:dyDescent="0.25">
      <c r="A36" s="30" t="s">
        <v>46</v>
      </c>
      <c r="B36" s="38"/>
      <c r="E36" s="39" t="s">
        <v>42</v>
      </c>
      <c r="J36" s="40"/>
    </row>
    <row r="37" spans="1:16" x14ac:dyDescent="0.25">
      <c r="A37" s="30" t="s">
        <v>47</v>
      </c>
      <c r="B37" s="38"/>
      <c r="E37" s="41" t="s">
        <v>75</v>
      </c>
      <c r="J37" s="40"/>
    </row>
    <row r="38" spans="1:16" ht="105" x14ac:dyDescent="0.25">
      <c r="A38" s="30" t="s">
        <v>49</v>
      </c>
      <c r="B38" s="38"/>
      <c r="E38" s="32" t="s">
        <v>76</v>
      </c>
      <c r="J38" s="40"/>
    </row>
    <row r="39" spans="1:16" x14ac:dyDescent="0.25">
      <c r="A39" s="30" t="s">
        <v>40</v>
      </c>
      <c r="B39" s="30">
        <v>8</v>
      </c>
      <c r="C39" s="31" t="s">
        <v>77</v>
      </c>
      <c r="D39" s="30" t="s">
        <v>42</v>
      </c>
      <c r="E39" s="32" t="s">
        <v>78</v>
      </c>
      <c r="F39" s="33" t="s">
        <v>79</v>
      </c>
      <c r="G39" s="34">
        <v>16.350000000000001</v>
      </c>
      <c r="H39" s="35">
        <v>0</v>
      </c>
      <c r="I39" s="36">
        <f>ROUND(G39*H39,P4)</f>
        <v>0</v>
      </c>
      <c r="J39" s="33" t="s">
        <v>45</v>
      </c>
      <c r="O39" s="37">
        <f>I39*0.21</f>
        <v>0</v>
      </c>
      <c r="P39">
        <v>3</v>
      </c>
    </row>
    <row r="40" spans="1:16" x14ac:dyDescent="0.25">
      <c r="A40" s="30" t="s">
        <v>46</v>
      </c>
      <c r="B40" s="38"/>
      <c r="E40" s="39" t="s">
        <v>42</v>
      </c>
      <c r="J40" s="40"/>
    </row>
    <row r="41" spans="1:16" x14ac:dyDescent="0.25">
      <c r="A41" s="30" t="s">
        <v>47</v>
      </c>
      <c r="B41" s="38"/>
      <c r="E41" s="41" t="s">
        <v>80</v>
      </c>
      <c r="J41" s="40"/>
    </row>
    <row r="42" spans="1:16" ht="120" x14ac:dyDescent="0.25">
      <c r="A42" s="30" t="s">
        <v>49</v>
      </c>
      <c r="B42" s="38"/>
      <c r="E42" s="32" t="s">
        <v>71</v>
      </c>
      <c r="J42" s="40"/>
    </row>
    <row r="43" spans="1:16" x14ac:dyDescent="0.25">
      <c r="A43" s="30" t="s">
        <v>40</v>
      </c>
      <c r="B43" s="30">
        <v>9</v>
      </c>
      <c r="C43" s="31" t="s">
        <v>81</v>
      </c>
      <c r="D43" s="30" t="s">
        <v>42</v>
      </c>
      <c r="E43" s="32" t="s">
        <v>82</v>
      </c>
      <c r="F43" s="33" t="s">
        <v>74</v>
      </c>
      <c r="G43" s="34">
        <v>392.4</v>
      </c>
      <c r="H43" s="35">
        <v>0</v>
      </c>
      <c r="I43" s="36">
        <f>ROUND(G43*H43,P4)</f>
        <v>0</v>
      </c>
      <c r="J43" s="33" t="s">
        <v>45</v>
      </c>
      <c r="O43" s="37">
        <f>I43*0.21</f>
        <v>0</v>
      </c>
      <c r="P43">
        <v>3</v>
      </c>
    </row>
    <row r="44" spans="1:16" x14ac:dyDescent="0.25">
      <c r="A44" s="30" t="s">
        <v>46</v>
      </c>
      <c r="B44" s="38"/>
      <c r="E44" s="39" t="s">
        <v>42</v>
      </c>
      <c r="J44" s="40"/>
    </row>
    <row r="45" spans="1:16" x14ac:dyDescent="0.25">
      <c r="A45" s="30" t="s">
        <v>47</v>
      </c>
      <c r="B45" s="38"/>
      <c r="E45" s="41" t="s">
        <v>83</v>
      </c>
      <c r="J45" s="40"/>
    </row>
    <row r="46" spans="1:16" ht="105" x14ac:dyDescent="0.25">
      <c r="A46" s="30" t="s">
        <v>49</v>
      </c>
      <c r="B46" s="38"/>
      <c r="E46" s="32" t="s">
        <v>76</v>
      </c>
      <c r="J46" s="40"/>
    </row>
    <row r="47" spans="1:16" x14ac:dyDescent="0.25">
      <c r="A47" s="30" t="s">
        <v>40</v>
      </c>
      <c r="B47" s="30">
        <v>10</v>
      </c>
      <c r="C47" s="31" t="s">
        <v>84</v>
      </c>
      <c r="D47" s="30" t="s">
        <v>42</v>
      </c>
      <c r="E47" s="32" t="s">
        <v>85</v>
      </c>
      <c r="F47" s="33" t="s">
        <v>79</v>
      </c>
      <c r="G47" s="34">
        <v>27.824999999999999</v>
      </c>
      <c r="H47" s="35">
        <v>0</v>
      </c>
      <c r="I47" s="36">
        <f>ROUND(G47*H47,P4)</f>
        <v>0</v>
      </c>
      <c r="J47" s="33" t="s">
        <v>45</v>
      </c>
      <c r="O47" s="37">
        <f>I47*0.21</f>
        <v>0</v>
      </c>
      <c r="P47">
        <v>3</v>
      </c>
    </row>
    <row r="48" spans="1:16" x14ac:dyDescent="0.25">
      <c r="A48" s="30" t="s">
        <v>46</v>
      </c>
      <c r="B48" s="38"/>
      <c r="E48" s="39" t="s">
        <v>42</v>
      </c>
      <c r="J48" s="40"/>
    </row>
    <row r="49" spans="1:16" x14ac:dyDescent="0.25">
      <c r="A49" s="30" t="s">
        <v>47</v>
      </c>
      <c r="B49" s="38"/>
      <c r="E49" s="41" t="s">
        <v>86</v>
      </c>
      <c r="J49" s="40"/>
    </row>
    <row r="50" spans="1:16" ht="75" x14ac:dyDescent="0.25">
      <c r="A50" s="30" t="s">
        <v>49</v>
      </c>
      <c r="B50" s="38"/>
      <c r="E50" s="32" t="s">
        <v>87</v>
      </c>
      <c r="J50" s="40"/>
    </row>
    <row r="51" spans="1:16" x14ac:dyDescent="0.25">
      <c r="A51" s="30" t="s">
        <v>40</v>
      </c>
      <c r="B51" s="30">
        <v>11</v>
      </c>
      <c r="C51" s="31" t="s">
        <v>88</v>
      </c>
      <c r="D51" s="30" t="s">
        <v>42</v>
      </c>
      <c r="E51" s="32" t="s">
        <v>89</v>
      </c>
      <c r="F51" s="33" t="s">
        <v>90</v>
      </c>
      <c r="G51" s="34">
        <v>278.25</v>
      </c>
      <c r="H51" s="35">
        <v>0</v>
      </c>
      <c r="I51" s="36">
        <f>ROUND(G51*H51,P4)</f>
        <v>0</v>
      </c>
      <c r="J51" s="33" t="s">
        <v>45</v>
      </c>
      <c r="O51" s="37">
        <f>I51*0.21</f>
        <v>0</v>
      </c>
      <c r="P51">
        <v>3</v>
      </c>
    </row>
    <row r="52" spans="1:16" x14ac:dyDescent="0.25">
      <c r="A52" s="30" t="s">
        <v>46</v>
      </c>
      <c r="B52" s="38"/>
      <c r="E52" s="39" t="s">
        <v>42</v>
      </c>
      <c r="J52" s="40"/>
    </row>
    <row r="53" spans="1:16" x14ac:dyDescent="0.25">
      <c r="A53" s="30" t="s">
        <v>47</v>
      </c>
      <c r="B53" s="38"/>
      <c r="E53" s="41" t="s">
        <v>91</v>
      </c>
      <c r="J53" s="40"/>
    </row>
    <row r="54" spans="1:16" ht="105" x14ac:dyDescent="0.25">
      <c r="A54" s="30" t="s">
        <v>49</v>
      </c>
      <c r="B54" s="38"/>
      <c r="E54" s="32" t="s">
        <v>92</v>
      </c>
      <c r="J54" s="40"/>
    </row>
    <row r="55" spans="1:16" x14ac:dyDescent="0.25">
      <c r="A55" s="30" t="s">
        <v>40</v>
      </c>
      <c r="B55" s="30">
        <v>12</v>
      </c>
      <c r="C55" s="31" t="s">
        <v>93</v>
      </c>
      <c r="D55" s="30" t="s">
        <v>42</v>
      </c>
      <c r="E55" s="32" t="s">
        <v>94</v>
      </c>
      <c r="F55" s="33" t="s">
        <v>79</v>
      </c>
      <c r="G55" s="34">
        <v>210.95500000000001</v>
      </c>
      <c r="H55" s="35">
        <v>0</v>
      </c>
      <c r="I55" s="36">
        <f>ROUND(G55*H55,P4)</f>
        <v>0</v>
      </c>
      <c r="J55" s="33" t="s">
        <v>45</v>
      </c>
      <c r="O55" s="37">
        <f>I55*0.21</f>
        <v>0</v>
      </c>
      <c r="P55">
        <v>3</v>
      </c>
    </row>
    <row r="56" spans="1:16" x14ac:dyDescent="0.25">
      <c r="A56" s="30" t="s">
        <v>46</v>
      </c>
      <c r="B56" s="38"/>
      <c r="E56" s="39" t="s">
        <v>42</v>
      </c>
      <c r="J56" s="40"/>
    </row>
    <row r="57" spans="1:16" ht="75" x14ac:dyDescent="0.25">
      <c r="A57" s="30" t="s">
        <v>47</v>
      </c>
      <c r="B57" s="38"/>
      <c r="E57" s="41" t="s">
        <v>95</v>
      </c>
      <c r="J57" s="40"/>
    </row>
    <row r="58" spans="1:16" ht="409.5" x14ac:dyDescent="0.25">
      <c r="A58" s="30" t="s">
        <v>49</v>
      </c>
      <c r="B58" s="38"/>
      <c r="E58" s="32" t="s">
        <v>96</v>
      </c>
      <c r="J58" s="40"/>
    </row>
    <row r="59" spans="1:16" x14ac:dyDescent="0.25">
      <c r="A59" s="30" t="s">
        <v>40</v>
      </c>
      <c r="B59" s="30">
        <v>13</v>
      </c>
      <c r="C59" s="31" t="s">
        <v>97</v>
      </c>
      <c r="D59" s="30" t="s">
        <v>42</v>
      </c>
      <c r="E59" s="32" t="s">
        <v>98</v>
      </c>
      <c r="F59" s="33" t="s">
        <v>90</v>
      </c>
      <c r="G59" s="34">
        <v>2109.5500000000002</v>
      </c>
      <c r="H59" s="35">
        <v>0</v>
      </c>
      <c r="I59" s="36">
        <f>ROUND(G59*H59,P4)</f>
        <v>0</v>
      </c>
      <c r="J59" s="33" t="s">
        <v>45</v>
      </c>
      <c r="O59" s="37">
        <f>I59*0.21</f>
        <v>0</v>
      </c>
      <c r="P59">
        <v>3</v>
      </c>
    </row>
    <row r="60" spans="1:16" x14ac:dyDescent="0.25">
      <c r="A60" s="30" t="s">
        <v>46</v>
      </c>
      <c r="B60" s="38"/>
      <c r="E60" s="39" t="s">
        <v>42</v>
      </c>
      <c r="J60" s="40"/>
    </row>
    <row r="61" spans="1:16" x14ac:dyDescent="0.25">
      <c r="A61" s="30" t="s">
        <v>47</v>
      </c>
      <c r="B61" s="38"/>
      <c r="E61" s="41" t="s">
        <v>99</v>
      </c>
      <c r="J61" s="40"/>
    </row>
    <row r="62" spans="1:16" ht="105" x14ac:dyDescent="0.25">
      <c r="A62" s="30" t="s">
        <v>49</v>
      </c>
      <c r="B62" s="38"/>
      <c r="E62" s="32" t="s">
        <v>92</v>
      </c>
      <c r="J62" s="40"/>
    </row>
    <row r="63" spans="1:16" x14ac:dyDescent="0.25">
      <c r="A63" s="30" t="s">
        <v>40</v>
      </c>
      <c r="B63" s="30">
        <v>14</v>
      </c>
      <c r="C63" s="31" t="s">
        <v>100</v>
      </c>
      <c r="D63" s="30" t="s">
        <v>42</v>
      </c>
      <c r="E63" s="32" t="s">
        <v>101</v>
      </c>
      <c r="F63" s="33" t="s">
        <v>102</v>
      </c>
      <c r="G63" s="34">
        <v>716.2</v>
      </c>
      <c r="H63" s="35">
        <v>0</v>
      </c>
      <c r="I63" s="36">
        <f>ROUND(G63*H63,P4)</f>
        <v>0</v>
      </c>
      <c r="J63" s="33" t="s">
        <v>45</v>
      </c>
      <c r="O63" s="37">
        <f>I63*0.21</f>
        <v>0</v>
      </c>
      <c r="P63">
        <v>3</v>
      </c>
    </row>
    <row r="64" spans="1:16" x14ac:dyDescent="0.25">
      <c r="A64" s="30" t="s">
        <v>46</v>
      </c>
      <c r="B64" s="38"/>
      <c r="E64" s="39" t="s">
        <v>42</v>
      </c>
      <c r="J64" s="40"/>
    </row>
    <row r="65" spans="1:16" ht="75" x14ac:dyDescent="0.25">
      <c r="A65" s="30" t="s">
        <v>47</v>
      </c>
      <c r="B65" s="38"/>
      <c r="E65" s="41" t="s">
        <v>103</v>
      </c>
      <c r="J65" s="40"/>
    </row>
    <row r="66" spans="1:16" ht="75" x14ac:dyDescent="0.25">
      <c r="A66" s="30" t="s">
        <v>49</v>
      </c>
      <c r="B66" s="38"/>
      <c r="E66" s="32" t="s">
        <v>104</v>
      </c>
      <c r="J66" s="40"/>
    </row>
    <row r="67" spans="1:16" x14ac:dyDescent="0.25">
      <c r="A67" s="30" t="s">
        <v>40</v>
      </c>
      <c r="B67" s="30">
        <v>15</v>
      </c>
      <c r="C67" s="31" t="s">
        <v>105</v>
      </c>
      <c r="D67" s="30" t="s">
        <v>42</v>
      </c>
      <c r="E67" s="32" t="s">
        <v>106</v>
      </c>
      <c r="F67" s="33" t="s">
        <v>102</v>
      </c>
      <c r="G67" s="34">
        <v>118</v>
      </c>
      <c r="H67" s="35">
        <v>0</v>
      </c>
      <c r="I67" s="36">
        <f>ROUND(G67*H67,P4)</f>
        <v>0</v>
      </c>
      <c r="J67" s="33" t="s">
        <v>45</v>
      </c>
      <c r="O67" s="37">
        <f>I67*0.21</f>
        <v>0</v>
      </c>
      <c r="P67">
        <v>3</v>
      </c>
    </row>
    <row r="68" spans="1:16" x14ac:dyDescent="0.25">
      <c r="A68" s="30" t="s">
        <v>46</v>
      </c>
      <c r="B68" s="38"/>
      <c r="E68" s="39" t="s">
        <v>42</v>
      </c>
      <c r="J68" s="40"/>
    </row>
    <row r="69" spans="1:16" x14ac:dyDescent="0.25">
      <c r="A69" s="30" t="s">
        <v>47</v>
      </c>
      <c r="B69" s="38"/>
      <c r="E69" s="41" t="s">
        <v>107</v>
      </c>
      <c r="J69" s="40"/>
    </row>
    <row r="70" spans="1:16" ht="75" x14ac:dyDescent="0.25">
      <c r="A70" s="30" t="s">
        <v>49</v>
      </c>
      <c r="B70" s="38"/>
      <c r="E70" s="32" t="s">
        <v>108</v>
      </c>
      <c r="J70" s="40"/>
    </row>
    <row r="71" spans="1:16" x14ac:dyDescent="0.25">
      <c r="A71" s="30" t="s">
        <v>40</v>
      </c>
      <c r="B71" s="30">
        <v>16</v>
      </c>
      <c r="C71" s="31" t="s">
        <v>109</v>
      </c>
      <c r="D71" s="30" t="s">
        <v>42</v>
      </c>
      <c r="E71" s="32" t="s">
        <v>110</v>
      </c>
      <c r="F71" s="33" t="s">
        <v>102</v>
      </c>
      <c r="G71" s="34">
        <v>118</v>
      </c>
      <c r="H71" s="35">
        <v>0</v>
      </c>
      <c r="I71" s="36">
        <f>ROUND(G71*H71,P4)</f>
        <v>0</v>
      </c>
      <c r="J71" s="33" t="s">
        <v>45</v>
      </c>
      <c r="O71" s="37">
        <f>I71*0.21</f>
        <v>0</v>
      </c>
      <c r="P71">
        <v>3</v>
      </c>
    </row>
    <row r="72" spans="1:16" x14ac:dyDescent="0.25">
      <c r="A72" s="30" t="s">
        <v>46</v>
      </c>
      <c r="B72" s="38"/>
      <c r="E72" s="39" t="s">
        <v>42</v>
      </c>
      <c r="J72" s="40"/>
    </row>
    <row r="73" spans="1:16" x14ac:dyDescent="0.25">
      <c r="A73" s="30" t="s">
        <v>47</v>
      </c>
      <c r="B73" s="38"/>
      <c r="E73" s="41" t="s">
        <v>107</v>
      </c>
      <c r="J73" s="40"/>
    </row>
    <row r="74" spans="1:16" ht="75" x14ac:dyDescent="0.25">
      <c r="A74" s="30" t="s">
        <v>49</v>
      </c>
      <c r="B74" s="38"/>
      <c r="E74" s="32" t="s">
        <v>111</v>
      </c>
      <c r="J74" s="40"/>
    </row>
    <row r="75" spans="1:16" x14ac:dyDescent="0.25">
      <c r="A75" s="24" t="s">
        <v>37</v>
      </c>
      <c r="B75" s="25"/>
      <c r="C75" s="26" t="s">
        <v>112</v>
      </c>
      <c r="D75" s="27"/>
      <c r="E75" s="24" t="s">
        <v>113</v>
      </c>
      <c r="F75" s="27"/>
      <c r="G75" s="27"/>
      <c r="H75" s="27"/>
      <c r="I75" s="28">
        <f>SUMIFS(I76:I79,A76:A79,"P")</f>
        <v>0</v>
      </c>
      <c r="J75" s="29"/>
    </row>
    <row r="76" spans="1:16" x14ac:dyDescent="0.25">
      <c r="A76" s="30" t="s">
        <v>40</v>
      </c>
      <c r="B76" s="30">
        <v>17</v>
      </c>
      <c r="C76" s="31" t="s">
        <v>114</v>
      </c>
      <c r="D76" s="30" t="s">
        <v>42</v>
      </c>
      <c r="E76" s="32" t="s">
        <v>115</v>
      </c>
      <c r="F76" s="33" t="s">
        <v>79</v>
      </c>
      <c r="G76" s="34">
        <v>70.05</v>
      </c>
      <c r="H76" s="35">
        <v>0</v>
      </c>
      <c r="I76" s="36">
        <f>ROUND(G76*H76,P4)</f>
        <v>0</v>
      </c>
      <c r="J76" s="33" t="s">
        <v>45</v>
      </c>
      <c r="O76" s="37">
        <f>I76*0.21</f>
        <v>0</v>
      </c>
      <c r="P76">
        <v>3</v>
      </c>
    </row>
    <row r="77" spans="1:16" ht="30" x14ac:dyDescent="0.25">
      <c r="A77" s="30" t="s">
        <v>46</v>
      </c>
      <c r="B77" s="38"/>
      <c r="E77" s="32" t="s">
        <v>116</v>
      </c>
      <c r="J77" s="40"/>
    </row>
    <row r="78" spans="1:16" x14ac:dyDescent="0.25">
      <c r="A78" s="30" t="s">
        <v>47</v>
      </c>
      <c r="B78" s="38"/>
      <c r="E78" s="41" t="s">
        <v>117</v>
      </c>
      <c r="J78" s="40"/>
    </row>
    <row r="79" spans="1:16" ht="105" x14ac:dyDescent="0.25">
      <c r="A79" s="30" t="s">
        <v>49</v>
      </c>
      <c r="B79" s="38"/>
      <c r="E79" s="32" t="s">
        <v>118</v>
      </c>
      <c r="J79" s="40"/>
    </row>
    <row r="80" spans="1:16" x14ac:dyDescent="0.25">
      <c r="A80" s="24" t="s">
        <v>37</v>
      </c>
      <c r="B80" s="25"/>
      <c r="C80" s="26" t="s">
        <v>119</v>
      </c>
      <c r="D80" s="27"/>
      <c r="E80" s="24" t="s">
        <v>120</v>
      </c>
      <c r="F80" s="27"/>
      <c r="G80" s="27"/>
      <c r="H80" s="27"/>
      <c r="I80" s="28">
        <f>SUMIFS(I81:I84,A81:A84,"P")</f>
        <v>0</v>
      </c>
      <c r="J80" s="29"/>
    </row>
    <row r="81" spans="1:16" x14ac:dyDescent="0.25">
      <c r="A81" s="30" t="s">
        <v>40</v>
      </c>
      <c r="B81" s="30">
        <v>18</v>
      </c>
      <c r="C81" s="31" t="s">
        <v>121</v>
      </c>
      <c r="D81" s="30" t="s">
        <v>42</v>
      </c>
      <c r="E81" s="32" t="s">
        <v>122</v>
      </c>
      <c r="F81" s="33" t="s">
        <v>79</v>
      </c>
      <c r="G81" s="34">
        <v>3.51</v>
      </c>
      <c r="H81" s="35">
        <v>0</v>
      </c>
      <c r="I81" s="36">
        <f>ROUND(G81*H81,P4)</f>
        <v>0</v>
      </c>
      <c r="J81" s="33" t="s">
        <v>45</v>
      </c>
      <c r="O81" s="37">
        <f>I81*0.21</f>
        <v>0</v>
      </c>
      <c r="P81">
        <v>3</v>
      </c>
    </row>
    <row r="82" spans="1:16" x14ac:dyDescent="0.25">
      <c r="A82" s="30" t="s">
        <v>46</v>
      </c>
      <c r="B82" s="38"/>
      <c r="E82" s="39" t="s">
        <v>42</v>
      </c>
      <c r="J82" s="40"/>
    </row>
    <row r="83" spans="1:16" ht="30" x14ac:dyDescent="0.25">
      <c r="A83" s="30" t="s">
        <v>47</v>
      </c>
      <c r="B83" s="38"/>
      <c r="E83" s="41" t="s">
        <v>123</v>
      </c>
      <c r="J83" s="40"/>
    </row>
    <row r="84" spans="1:16" ht="105" x14ac:dyDescent="0.25">
      <c r="A84" s="30" t="s">
        <v>49</v>
      </c>
      <c r="B84" s="38"/>
      <c r="E84" s="32" t="s">
        <v>124</v>
      </c>
      <c r="J84" s="40"/>
    </row>
    <row r="85" spans="1:16" x14ac:dyDescent="0.25">
      <c r="A85" s="24" t="s">
        <v>37</v>
      </c>
      <c r="B85" s="25"/>
      <c r="C85" s="26" t="s">
        <v>125</v>
      </c>
      <c r="D85" s="27"/>
      <c r="E85" s="24" t="s">
        <v>126</v>
      </c>
      <c r="F85" s="27"/>
      <c r="G85" s="27"/>
      <c r="H85" s="27"/>
      <c r="I85" s="28">
        <f>SUMIFS(I86:I117,A86:A117,"P")</f>
        <v>0</v>
      </c>
      <c r="J85" s="29"/>
    </row>
    <row r="86" spans="1:16" x14ac:dyDescent="0.25">
      <c r="A86" s="30" t="s">
        <v>40</v>
      </c>
      <c r="B86" s="30">
        <v>19</v>
      </c>
      <c r="C86" s="31" t="s">
        <v>127</v>
      </c>
      <c r="D86" s="30" t="s">
        <v>42</v>
      </c>
      <c r="E86" s="32" t="s">
        <v>128</v>
      </c>
      <c r="F86" s="33" t="s">
        <v>102</v>
      </c>
      <c r="G86" s="34">
        <v>117</v>
      </c>
      <c r="H86" s="35">
        <v>0</v>
      </c>
      <c r="I86" s="36">
        <f>ROUND(G86*H86,P4)</f>
        <v>0</v>
      </c>
      <c r="J86" s="33" t="s">
        <v>45</v>
      </c>
      <c r="O86" s="37">
        <f>I86*0.21</f>
        <v>0</v>
      </c>
      <c r="P86">
        <v>3</v>
      </c>
    </row>
    <row r="87" spans="1:16" x14ac:dyDescent="0.25">
      <c r="A87" s="30" t="s">
        <v>46</v>
      </c>
      <c r="B87" s="38"/>
      <c r="E87" s="39" t="s">
        <v>42</v>
      </c>
      <c r="J87" s="40"/>
    </row>
    <row r="88" spans="1:16" x14ac:dyDescent="0.25">
      <c r="A88" s="30" t="s">
        <v>47</v>
      </c>
      <c r="B88" s="38"/>
      <c r="E88" s="41" t="s">
        <v>129</v>
      </c>
      <c r="J88" s="40"/>
    </row>
    <row r="89" spans="1:16" ht="165" x14ac:dyDescent="0.25">
      <c r="A89" s="30" t="s">
        <v>49</v>
      </c>
      <c r="B89" s="38"/>
      <c r="E89" s="32" t="s">
        <v>130</v>
      </c>
      <c r="J89" s="40"/>
    </row>
    <row r="90" spans="1:16" x14ac:dyDescent="0.25">
      <c r="A90" s="30" t="s">
        <v>40</v>
      </c>
      <c r="B90" s="30">
        <v>20</v>
      </c>
      <c r="C90" s="31" t="s">
        <v>131</v>
      </c>
      <c r="D90" s="30" t="s">
        <v>42</v>
      </c>
      <c r="E90" s="32" t="s">
        <v>132</v>
      </c>
      <c r="F90" s="33" t="s">
        <v>102</v>
      </c>
      <c r="G90" s="34">
        <v>233.5</v>
      </c>
      <c r="H90" s="35">
        <v>0</v>
      </c>
      <c r="I90" s="36">
        <f>ROUND(G90*H90,P4)</f>
        <v>0</v>
      </c>
      <c r="J90" s="33" t="s">
        <v>45</v>
      </c>
      <c r="O90" s="37">
        <f>I90*0.21</f>
        <v>0</v>
      </c>
      <c r="P90">
        <v>3</v>
      </c>
    </row>
    <row r="91" spans="1:16" x14ac:dyDescent="0.25">
      <c r="A91" s="30" t="s">
        <v>46</v>
      </c>
      <c r="B91" s="38"/>
      <c r="E91" s="39" t="s">
        <v>42</v>
      </c>
      <c r="J91" s="40"/>
    </row>
    <row r="92" spans="1:16" x14ac:dyDescent="0.25">
      <c r="A92" s="30" t="s">
        <v>47</v>
      </c>
      <c r="B92" s="38"/>
      <c r="E92" s="41" t="s">
        <v>133</v>
      </c>
      <c r="J92" s="40"/>
    </row>
    <row r="93" spans="1:16" ht="90" x14ac:dyDescent="0.25">
      <c r="A93" s="30" t="s">
        <v>49</v>
      </c>
      <c r="B93" s="38"/>
      <c r="E93" s="32" t="s">
        <v>134</v>
      </c>
      <c r="J93" s="40"/>
    </row>
    <row r="94" spans="1:16" x14ac:dyDescent="0.25">
      <c r="A94" s="30" t="s">
        <v>40</v>
      </c>
      <c r="B94" s="30">
        <v>21</v>
      </c>
      <c r="C94" s="31" t="s">
        <v>135</v>
      </c>
      <c r="D94" s="30" t="s">
        <v>42</v>
      </c>
      <c r="E94" s="32" t="s">
        <v>136</v>
      </c>
      <c r="F94" s="33" t="s">
        <v>102</v>
      </c>
      <c r="G94" s="34">
        <v>117</v>
      </c>
      <c r="H94" s="35">
        <v>0</v>
      </c>
      <c r="I94" s="36">
        <f>ROUND(G94*H94,P4)</f>
        <v>0</v>
      </c>
      <c r="J94" s="33" t="s">
        <v>45</v>
      </c>
      <c r="O94" s="37">
        <f>I94*0.21</f>
        <v>0</v>
      </c>
      <c r="P94">
        <v>3</v>
      </c>
    </row>
    <row r="95" spans="1:16" x14ac:dyDescent="0.25">
      <c r="A95" s="30" t="s">
        <v>46</v>
      </c>
      <c r="B95" s="38"/>
      <c r="E95" s="39" t="s">
        <v>42</v>
      </c>
      <c r="J95" s="40"/>
    </row>
    <row r="96" spans="1:16" x14ac:dyDescent="0.25">
      <c r="A96" s="30" t="s">
        <v>47</v>
      </c>
      <c r="B96" s="38"/>
      <c r="E96" s="41" t="s">
        <v>137</v>
      </c>
      <c r="J96" s="40"/>
    </row>
    <row r="97" spans="1:16" ht="90" x14ac:dyDescent="0.25">
      <c r="A97" s="30" t="s">
        <v>49</v>
      </c>
      <c r="B97" s="38"/>
      <c r="E97" s="32" t="s">
        <v>134</v>
      </c>
      <c r="J97" s="40"/>
    </row>
    <row r="98" spans="1:16" x14ac:dyDescent="0.25">
      <c r="A98" s="30" t="s">
        <v>40</v>
      </c>
      <c r="B98" s="30">
        <v>22</v>
      </c>
      <c r="C98" s="31" t="s">
        <v>138</v>
      </c>
      <c r="D98" s="30" t="s">
        <v>42</v>
      </c>
      <c r="E98" s="32" t="s">
        <v>139</v>
      </c>
      <c r="F98" s="33" t="s">
        <v>79</v>
      </c>
      <c r="G98" s="34">
        <v>2.84</v>
      </c>
      <c r="H98" s="35">
        <v>0</v>
      </c>
      <c r="I98" s="36">
        <f>ROUND(G98*H98,P4)</f>
        <v>0</v>
      </c>
      <c r="J98" s="33" t="s">
        <v>45</v>
      </c>
      <c r="O98" s="37">
        <f>I98*0.21</f>
        <v>0</v>
      </c>
      <c r="P98">
        <v>3</v>
      </c>
    </row>
    <row r="99" spans="1:16" x14ac:dyDescent="0.25">
      <c r="A99" s="30" t="s">
        <v>46</v>
      </c>
      <c r="B99" s="38"/>
      <c r="E99" s="39" t="s">
        <v>42</v>
      </c>
      <c r="J99" s="40"/>
    </row>
    <row r="100" spans="1:16" x14ac:dyDescent="0.25">
      <c r="A100" s="30" t="s">
        <v>47</v>
      </c>
      <c r="B100" s="38"/>
      <c r="E100" s="41" t="s">
        <v>140</v>
      </c>
      <c r="J100" s="40"/>
    </row>
    <row r="101" spans="1:16" ht="120" x14ac:dyDescent="0.25">
      <c r="A101" s="30" t="s">
        <v>49</v>
      </c>
      <c r="B101" s="38"/>
      <c r="E101" s="32" t="s">
        <v>141</v>
      </c>
      <c r="J101" s="40"/>
    </row>
    <row r="102" spans="1:16" x14ac:dyDescent="0.25">
      <c r="A102" s="30" t="s">
        <v>40</v>
      </c>
      <c r="B102" s="30">
        <v>23</v>
      </c>
      <c r="C102" s="31" t="s">
        <v>142</v>
      </c>
      <c r="D102" s="30" t="s">
        <v>42</v>
      </c>
      <c r="E102" s="32" t="s">
        <v>143</v>
      </c>
      <c r="F102" s="33" t="s">
        <v>102</v>
      </c>
      <c r="G102" s="34">
        <v>233.5</v>
      </c>
      <c r="H102" s="35">
        <v>0</v>
      </c>
      <c r="I102" s="36">
        <f>ROUND(G102*H102,P4)</f>
        <v>0</v>
      </c>
      <c r="J102" s="33" t="s">
        <v>45</v>
      </c>
      <c r="O102" s="37">
        <f>I102*0.21</f>
        <v>0</v>
      </c>
      <c r="P102">
        <v>3</v>
      </c>
    </row>
    <row r="103" spans="1:16" x14ac:dyDescent="0.25">
      <c r="A103" s="30" t="s">
        <v>46</v>
      </c>
      <c r="B103" s="38"/>
      <c r="E103" s="39" t="s">
        <v>42</v>
      </c>
      <c r="J103" s="40"/>
    </row>
    <row r="104" spans="1:16" x14ac:dyDescent="0.25">
      <c r="A104" s="30" t="s">
        <v>47</v>
      </c>
      <c r="B104" s="38"/>
      <c r="E104" s="41" t="s">
        <v>144</v>
      </c>
      <c r="J104" s="40"/>
    </row>
    <row r="105" spans="1:16" ht="120" x14ac:dyDescent="0.25">
      <c r="A105" s="30" t="s">
        <v>49</v>
      </c>
      <c r="B105" s="38"/>
      <c r="E105" s="32" t="s">
        <v>145</v>
      </c>
      <c r="J105" s="40"/>
    </row>
    <row r="106" spans="1:16" x14ac:dyDescent="0.25">
      <c r="A106" s="30" t="s">
        <v>40</v>
      </c>
      <c r="B106" s="30">
        <v>24</v>
      </c>
      <c r="C106" s="31" t="s">
        <v>146</v>
      </c>
      <c r="D106" s="30" t="s">
        <v>42</v>
      </c>
      <c r="E106" s="32" t="s">
        <v>147</v>
      </c>
      <c r="F106" s="33" t="s">
        <v>102</v>
      </c>
      <c r="G106" s="34">
        <v>233.5</v>
      </c>
      <c r="H106" s="35">
        <v>0</v>
      </c>
      <c r="I106" s="36">
        <f>ROUND(G106*H106,P4)</f>
        <v>0</v>
      </c>
      <c r="J106" s="33" t="s">
        <v>45</v>
      </c>
      <c r="O106" s="37">
        <f>I106*0.21</f>
        <v>0</v>
      </c>
      <c r="P106">
        <v>3</v>
      </c>
    </row>
    <row r="107" spans="1:16" x14ac:dyDescent="0.25">
      <c r="A107" s="30" t="s">
        <v>46</v>
      </c>
      <c r="B107" s="38"/>
      <c r="E107" s="39" t="s">
        <v>42</v>
      </c>
      <c r="J107" s="40"/>
    </row>
    <row r="108" spans="1:16" x14ac:dyDescent="0.25">
      <c r="A108" s="30" t="s">
        <v>47</v>
      </c>
      <c r="B108" s="38"/>
      <c r="E108" s="41" t="s">
        <v>148</v>
      </c>
      <c r="J108" s="40"/>
    </row>
    <row r="109" spans="1:16" ht="195" x14ac:dyDescent="0.25">
      <c r="A109" s="30" t="s">
        <v>49</v>
      </c>
      <c r="B109" s="38"/>
      <c r="E109" s="32" t="s">
        <v>149</v>
      </c>
      <c r="J109" s="40"/>
    </row>
    <row r="110" spans="1:16" x14ac:dyDescent="0.25">
      <c r="A110" s="30" t="s">
        <v>40</v>
      </c>
      <c r="B110" s="30">
        <v>25</v>
      </c>
      <c r="C110" s="31" t="s">
        <v>150</v>
      </c>
      <c r="D110" s="30" t="s">
        <v>42</v>
      </c>
      <c r="E110" s="32" t="s">
        <v>151</v>
      </c>
      <c r="F110" s="33" t="s">
        <v>102</v>
      </c>
      <c r="G110" s="34">
        <v>233.5</v>
      </c>
      <c r="H110" s="35">
        <v>0</v>
      </c>
      <c r="I110" s="36">
        <f>ROUND(G110*H110,P4)</f>
        <v>0</v>
      </c>
      <c r="J110" s="33" t="s">
        <v>45</v>
      </c>
      <c r="O110" s="37">
        <f>I110*0.21</f>
        <v>0</v>
      </c>
      <c r="P110">
        <v>3</v>
      </c>
    </row>
    <row r="111" spans="1:16" x14ac:dyDescent="0.25">
      <c r="A111" s="30" t="s">
        <v>46</v>
      </c>
      <c r="B111" s="38"/>
      <c r="E111" s="39" t="s">
        <v>42</v>
      </c>
      <c r="J111" s="40"/>
    </row>
    <row r="112" spans="1:16" x14ac:dyDescent="0.25">
      <c r="A112" s="30" t="s">
        <v>47</v>
      </c>
      <c r="B112" s="38"/>
      <c r="E112" s="41" t="s">
        <v>148</v>
      </c>
      <c r="J112" s="40"/>
    </row>
    <row r="113" spans="1:16" ht="195" x14ac:dyDescent="0.25">
      <c r="A113" s="30" t="s">
        <v>49</v>
      </c>
      <c r="B113" s="38"/>
      <c r="E113" s="32" t="s">
        <v>149</v>
      </c>
      <c r="J113" s="40"/>
    </row>
    <row r="114" spans="1:16" x14ac:dyDescent="0.25">
      <c r="A114" s="30" t="s">
        <v>40</v>
      </c>
      <c r="B114" s="30">
        <v>26</v>
      </c>
      <c r="C114" s="31" t="s">
        <v>152</v>
      </c>
      <c r="D114" s="30" t="s">
        <v>42</v>
      </c>
      <c r="E114" s="32" t="s">
        <v>153</v>
      </c>
      <c r="F114" s="33" t="s">
        <v>102</v>
      </c>
      <c r="G114" s="34">
        <v>117</v>
      </c>
      <c r="H114" s="35">
        <v>0</v>
      </c>
      <c r="I114" s="36">
        <f>ROUND(G114*H114,P4)</f>
        <v>0</v>
      </c>
      <c r="J114" s="33" t="s">
        <v>45</v>
      </c>
      <c r="O114" s="37">
        <f>I114*0.21</f>
        <v>0</v>
      </c>
      <c r="P114">
        <v>3</v>
      </c>
    </row>
    <row r="115" spans="1:16" x14ac:dyDescent="0.25">
      <c r="A115" s="30" t="s">
        <v>46</v>
      </c>
      <c r="B115" s="38"/>
      <c r="E115" s="39" t="s">
        <v>42</v>
      </c>
      <c r="J115" s="40"/>
    </row>
    <row r="116" spans="1:16" x14ac:dyDescent="0.25">
      <c r="A116" s="30" t="s">
        <v>47</v>
      </c>
      <c r="B116" s="38"/>
      <c r="E116" s="41" t="s">
        <v>154</v>
      </c>
      <c r="J116" s="40"/>
    </row>
    <row r="117" spans="1:16" ht="225" x14ac:dyDescent="0.25">
      <c r="A117" s="30" t="s">
        <v>49</v>
      </c>
      <c r="B117" s="38"/>
      <c r="E117" s="32" t="s">
        <v>155</v>
      </c>
      <c r="J117" s="40"/>
    </row>
    <row r="118" spans="1:16" x14ac:dyDescent="0.25">
      <c r="A118" s="24" t="s">
        <v>37</v>
      </c>
      <c r="B118" s="25"/>
      <c r="C118" s="26" t="s">
        <v>156</v>
      </c>
      <c r="D118" s="27"/>
      <c r="E118" s="24" t="s">
        <v>157</v>
      </c>
      <c r="F118" s="27"/>
      <c r="G118" s="27"/>
      <c r="H118" s="27"/>
      <c r="I118" s="28">
        <f>SUMIFS(I119:I124,A119:A124,"P")</f>
        <v>0</v>
      </c>
      <c r="J118" s="29"/>
    </row>
    <row r="119" spans="1:16" x14ac:dyDescent="0.25">
      <c r="A119" s="30" t="s">
        <v>40</v>
      </c>
      <c r="B119" s="30">
        <v>27</v>
      </c>
      <c r="C119" s="31" t="s">
        <v>158</v>
      </c>
      <c r="D119" s="30" t="s">
        <v>42</v>
      </c>
      <c r="E119" s="32" t="s">
        <v>159</v>
      </c>
      <c r="F119" s="33" t="s">
        <v>160</v>
      </c>
      <c r="G119" s="34">
        <v>4</v>
      </c>
      <c r="H119" s="35">
        <v>0</v>
      </c>
      <c r="I119" s="36">
        <f>ROUND(G119*H119,P4)</f>
        <v>0</v>
      </c>
      <c r="J119" s="33" t="s">
        <v>45</v>
      </c>
      <c r="O119" s="37">
        <f>I119*0.21</f>
        <v>0</v>
      </c>
      <c r="P119">
        <v>3</v>
      </c>
    </row>
    <row r="120" spans="1:16" x14ac:dyDescent="0.25">
      <c r="A120" s="30" t="s">
        <v>46</v>
      </c>
      <c r="B120" s="38"/>
      <c r="E120" s="39" t="s">
        <v>42</v>
      </c>
      <c r="J120" s="40"/>
    </row>
    <row r="121" spans="1:16" ht="75" x14ac:dyDescent="0.25">
      <c r="A121" s="30" t="s">
        <v>49</v>
      </c>
      <c r="B121" s="38"/>
      <c r="E121" s="32" t="s">
        <v>161</v>
      </c>
      <c r="J121" s="40"/>
    </row>
    <row r="122" spans="1:16" x14ac:dyDescent="0.25">
      <c r="A122" s="30" t="s">
        <v>40</v>
      </c>
      <c r="B122" s="30">
        <v>28</v>
      </c>
      <c r="C122" s="31" t="s">
        <v>162</v>
      </c>
      <c r="D122" s="30" t="s">
        <v>42</v>
      </c>
      <c r="E122" s="32" t="s">
        <v>163</v>
      </c>
      <c r="F122" s="33" t="s">
        <v>160</v>
      </c>
      <c r="G122" s="34">
        <v>2</v>
      </c>
      <c r="H122" s="35">
        <v>0</v>
      </c>
      <c r="I122" s="36">
        <f>ROUND(G122*H122,P4)</f>
        <v>0</v>
      </c>
      <c r="J122" s="33" t="s">
        <v>45</v>
      </c>
      <c r="O122" s="37">
        <f>I122*0.21</f>
        <v>0</v>
      </c>
      <c r="P122">
        <v>3</v>
      </c>
    </row>
    <row r="123" spans="1:16" x14ac:dyDescent="0.25">
      <c r="A123" s="30" t="s">
        <v>46</v>
      </c>
      <c r="B123" s="38"/>
      <c r="E123" s="39" t="s">
        <v>42</v>
      </c>
      <c r="J123" s="40"/>
    </row>
    <row r="124" spans="1:16" ht="75" x14ac:dyDescent="0.25">
      <c r="A124" s="30" t="s">
        <v>49</v>
      </c>
      <c r="B124" s="38"/>
      <c r="E124" s="32" t="s">
        <v>161</v>
      </c>
      <c r="J124" s="40"/>
    </row>
    <row r="125" spans="1:16" x14ac:dyDescent="0.25">
      <c r="A125" s="24" t="s">
        <v>37</v>
      </c>
      <c r="B125" s="25"/>
      <c r="C125" s="26" t="s">
        <v>164</v>
      </c>
      <c r="D125" s="27"/>
      <c r="E125" s="24" t="s">
        <v>165</v>
      </c>
      <c r="F125" s="27"/>
      <c r="G125" s="27"/>
      <c r="H125" s="27"/>
      <c r="I125" s="28">
        <f>SUMIFS(I126:I129,A126:A129,"P")</f>
        <v>0</v>
      </c>
      <c r="J125" s="29"/>
    </row>
    <row r="126" spans="1:16" ht="30" x14ac:dyDescent="0.25">
      <c r="A126" s="30" t="s">
        <v>40</v>
      </c>
      <c r="B126" s="30">
        <v>29</v>
      </c>
      <c r="C126" s="31" t="s">
        <v>166</v>
      </c>
      <c r="D126" s="30" t="s">
        <v>42</v>
      </c>
      <c r="E126" s="32" t="s">
        <v>167</v>
      </c>
      <c r="F126" s="33" t="s">
        <v>69</v>
      </c>
      <c r="G126" s="34">
        <v>167</v>
      </c>
      <c r="H126" s="35">
        <v>0</v>
      </c>
      <c r="I126" s="36">
        <f>ROUND(G126*H126,P4)</f>
        <v>0</v>
      </c>
      <c r="J126" s="33" t="s">
        <v>45</v>
      </c>
      <c r="O126" s="37">
        <f>I126*0.21</f>
        <v>0</v>
      </c>
      <c r="P126">
        <v>3</v>
      </c>
    </row>
    <row r="127" spans="1:16" x14ac:dyDescent="0.25">
      <c r="A127" s="30" t="s">
        <v>46</v>
      </c>
      <c r="B127" s="38"/>
      <c r="E127" s="39" t="s">
        <v>42</v>
      </c>
      <c r="J127" s="40"/>
    </row>
    <row r="128" spans="1:16" x14ac:dyDescent="0.25">
      <c r="A128" s="30" t="s">
        <v>47</v>
      </c>
      <c r="B128" s="38"/>
      <c r="E128" s="41" t="s">
        <v>168</v>
      </c>
      <c r="J128" s="40"/>
    </row>
    <row r="129" spans="1:16" ht="90" x14ac:dyDescent="0.25">
      <c r="A129" s="30" t="s">
        <v>49</v>
      </c>
      <c r="B129" s="38"/>
      <c r="E129" s="32" t="s">
        <v>169</v>
      </c>
      <c r="J129" s="40"/>
    </row>
    <row r="130" spans="1:16" x14ac:dyDescent="0.25">
      <c r="A130" s="24" t="s">
        <v>37</v>
      </c>
      <c r="B130" s="25"/>
      <c r="C130" s="26" t="s">
        <v>170</v>
      </c>
      <c r="D130" s="27"/>
      <c r="E130" s="24" t="s">
        <v>171</v>
      </c>
      <c r="F130" s="27"/>
      <c r="G130" s="27"/>
      <c r="H130" s="27"/>
      <c r="I130" s="28">
        <f>SUMIFS(I131:I134,A131:A134,"P")</f>
        <v>0</v>
      </c>
      <c r="J130" s="29"/>
    </row>
    <row r="131" spans="1:16" ht="30" x14ac:dyDescent="0.25">
      <c r="A131" s="30" t="s">
        <v>40</v>
      </c>
      <c r="B131" s="30">
        <v>30</v>
      </c>
      <c r="C131" s="31" t="s">
        <v>172</v>
      </c>
      <c r="D131" s="30" t="s">
        <v>42</v>
      </c>
      <c r="E131" s="32" t="s">
        <v>173</v>
      </c>
      <c r="F131" s="33" t="s">
        <v>102</v>
      </c>
      <c r="G131" s="34">
        <v>4.58</v>
      </c>
      <c r="H131" s="35">
        <v>0</v>
      </c>
      <c r="I131" s="36">
        <f>ROUND(G131*H131,P4)</f>
        <v>0</v>
      </c>
      <c r="J131" s="33" t="s">
        <v>45</v>
      </c>
      <c r="O131" s="37">
        <f>I131*0.21</f>
        <v>0</v>
      </c>
      <c r="P131">
        <v>3</v>
      </c>
    </row>
    <row r="132" spans="1:16" x14ac:dyDescent="0.25">
      <c r="A132" s="30" t="s">
        <v>46</v>
      </c>
      <c r="B132" s="38"/>
      <c r="E132" s="39" t="s">
        <v>42</v>
      </c>
      <c r="J132" s="40"/>
    </row>
    <row r="133" spans="1:16" x14ac:dyDescent="0.25">
      <c r="A133" s="30" t="s">
        <v>47</v>
      </c>
      <c r="B133" s="38"/>
      <c r="E133" s="41" t="s">
        <v>174</v>
      </c>
      <c r="J133" s="40"/>
    </row>
    <row r="134" spans="1:16" ht="150" x14ac:dyDescent="0.25">
      <c r="A134" s="30" t="s">
        <v>49</v>
      </c>
      <c r="B134" s="42"/>
      <c r="C134" s="43"/>
      <c r="D134" s="43"/>
      <c r="E134" s="32" t="s">
        <v>175</v>
      </c>
      <c r="F134" s="43"/>
      <c r="G134" s="43"/>
      <c r="H134" s="43"/>
      <c r="I134" s="43"/>
      <c r="J134" s="44"/>
    </row>
  </sheetData>
  <sheetProtection algorithmName="SHA-512" hashValue="WtG5ATM/ZzULFo8qi4fq+RC5/X384Pk3OXGhoGifH/kewTARnlgWEvc0Buf5cxX0ntOxjzOAYT3vprke6LvjXw==" saltValue="B6uSfbiSBrG7H2MaYfNicrGvh6NhZnzS8DUoRHgZNUty5ye2zxAn2mjp6DOINwUXrg69FecKaMVzL4wTYBWLv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77"/>
  <sheetViews>
    <sheetView topLeftCell="B1" workbookViewId="0">
      <selection activeCell="B25" activeCellId="2" sqref="B10:J10 B21:J21 B25:J2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16</v>
      </c>
      <c r="F2" s="3"/>
      <c r="G2" s="3"/>
      <c r="H2" s="3"/>
      <c r="I2" s="3"/>
      <c r="J2" s="15"/>
    </row>
    <row r="3" spans="1:16" x14ac:dyDescent="0.25">
      <c r="A3" s="3" t="s">
        <v>17</v>
      </c>
      <c r="B3" s="16" t="s">
        <v>18</v>
      </c>
      <c r="C3" s="48" t="s">
        <v>19</v>
      </c>
      <c r="D3" s="49"/>
      <c r="E3" s="17" t="s">
        <v>20</v>
      </c>
      <c r="F3" s="3"/>
      <c r="G3" s="3"/>
      <c r="H3" s="18" t="s">
        <v>13</v>
      </c>
      <c r="I3" s="19">
        <f>SUMIFS(I9:I77,A9:A77,"SD")</f>
        <v>0</v>
      </c>
      <c r="J3" s="15"/>
      <c r="O3">
        <v>0</v>
      </c>
      <c r="P3">
        <v>2</v>
      </c>
    </row>
    <row r="4" spans="1:16" x14ac:dyDescent="0.25">
      <c r="A4" s="3" t="s">
        <v>21</v>
      </c>
      <c r="B4" s="16" t="s">
        <v>22</v>
      </c>
      <c r="C4" s="48" t="s">
        <v>23</v>
      </c>
      <c r="D4" s="49"/>
      <c r="E4" s="17" t="s">
        <v>23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24</v>
      </c>
      <c r="B5" s="16" t="s">
        <v>25</v>
      </c>
      <c r="C5" s="48" t="s">
        <v>13</v>
      </c>
      <c r="D5" s="49"/>
      <c r="E5" s="17" t="s">
        <v>14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26</v>
      </c>
      <c r="B6" s="51" t="s">
        <v>27</v>
      </c>
      <c r="C6" s="52" t="s">
        <v>28</v>
      </c>
      <c r="D6" s="52" t="s">
        <v>29</v>
      </c>
      <c r="E6" s="52" t="s">
        <v>30</v>
      </c>
      <c r="F6" s="52" t="s">
        <v>31</v>
      </c>
      <c r="G6" s="52" t="s">
        <v>32</v>
      </c>
      <c r="H6" s="52" t="s">
        <v>33</v>
      </c>
      <c r="I6" s="52"/>
      <c r="J6" s="53" t="s">
        <v>34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35</v>
      </c>
      <c r="I7" s="7" t="s">
        <v>36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37</v>
      </c>
      <c r="B9" s="25"/>
      <c r="C9" s="26" t="s">
        <v>38</v>
      </c>
      <c r="D9" s="27"/>
      <c r="E9" s="24" t="s">
        <v>176</v>
      </c>
      <c r="F9" s="27"/>
      <c r="G9" s="27"/>
      <c r="H9" s="27"/>
      <c r="I9" s="28">
        <f>SUMIFS(I10:I19,A10:A19,"P")</f>
        <v>0</v>
      </c>
      <c r="J9" s="29"/>
    </row>
    <row r="10" spans="1:16" ht="45" x14ac:dyDescent="0.25">
      <c r="A10" s="30" t="s">
        <v>40</v>
      </c>
      <c r="B10" s="54">
        <v>1</v>
      </c>
      <c r="C10" s="55" t="s">
        <v>59</v>
      </c>
      <c r="D10" s="54" t="s">
        <v>42</v>
      </c>
      <c r="E10" s="56" t="s">
        <v>60</v>
      </c>
      <c r="F10" s="57" t="s">
        <v>44</v>
      </c>
      <c r="G10" s="58">
        <v>47.879510000000003</v>
      </c>
      <c r="H10" s="59">
        <v>0</v>
      </c>
      <c r="I10" s="60">
        <f>ROUND(G10*H10,P4)</f>
        <v>0</v>
      </c>
      <c r="J10" s="57" t="s">
        <v>45</v>
      </c>
      <c r="O10" s="37">
        <f>I10*0.21</f>
        <v>0</v>
      </c>
      <c r="P10">
        <v>3</v>
      </c>
    </row>
    <row r="11" spans="1:16" x14ac:dyDescent="0.25">
      <c r="A11" s="30" t="s">
        <v>46</v>
      </c>
      <c r="B11" s="38"/>
      <c r="E11" s="39" t="s">
        <v>42</v>
      </c>
      <c r="J11" s="40"/>
    </row>
    <row r="12" spans="1:16" x14ac:dyDescent="0.25">
      <c r="A12" s="30" t="s">
        <v>47</v>
      </c>
      <c r="B12" s="38"/>
      <c r="E12" s="41" t="s">
        <v>177</v>
      </c>
      <c r="J12" s="40"/>
    </row>
    <row r="13" spans="1:16" ht="165" x14ac:dyDescent="0.25">
      <c r="A13" s="30" t="s">
        <v>49</v>
      </c>
      <c r="B13" s="38"/>
      <c r="E13" s="32" t="s">
        <v>58</v>
      </c>
      <c r="J13" s="40"/>
    </row>
    <row r="14" spans="1:16" x14ac:dyDescent="0.25">
      <c r="A14" s="30" t="s">
        <v>40</v>
      </c>
      <c r="B14" s="30">
        <v>2</v>
      </c>
      <c r="C14" s="31" t="s">
        <v>178</v>
      </c>
      <c r="D14" s="30" t="s">
        <v>42</v>
      </c>
      <c r="E14" s="32" t="s">
        <v>179</v>
      </c>
      <c r="F14" s="33" t="s">
        <v>180</v>
      </c>
      <c r="G14" s="34">
        <v>1</v>
      </c>
      <c r="H14" s="35">
        <v>0</v>
      </c>
      <c r="I14" s="36">
        <f>ROUND(G14*H14,P4)</f>
        <v>0</v>
      </c>
      <c r="J14" s="33" t="s">
        <v>45</v>
      </c>
      <c r="O14" s="37">
        <f>I14*0.21</f>
        <v>0</v>
      </c>
      <c r="P14">
        <v>3</v>
      </c>
    </row>
    <row r="15" spans="1:16" x14ac:dyDescent="0.25">
      <c r="A15" s="30" t="s">
        <v>46</v>
      </c>
      <c r="B15" s="38"/>
      <c r="E15" s="39" t="s">
        <v>42</v>
      </c>
      <c r="J15" s="40"/>
    </row>
    <row r="16" spans="1:16" ht="60" x14ac:dyDescent="0.25">
      <c r="A16" s="30" t="s">
        <v>49</v>
      </c>
      <c r="B16" s="38"/>
      <c r="E16" s="32" t="s">
        <v>181</v>
      </c>
      <c r="J16" s="40"/>
    </row>
    <row r="17" spans="1:16" x14ac:dyDescent="0.25">
      <c r="A17" s="30" t="s">
        <v>40</v>
      </c>
      <c r="B17" s="30">
        <v>3</v>
      </c>
      <c r="C17" s="31" t="s">
        <v>182</v>
      </c>
      <c r="D17" s="30" t="s">
        <v>42</v>
      </c>
      <c r="E17" s="32" t="s">
        <v>183</v>
      </c>
      <c r="F17" s="33" t="s">
        <v>160</v>
      </c>
      <c r="G17" s="34">
        <v>4</v>
      </c>
      <c r="H17" s="35">
        <v>0</v>
      </c>
      <c r="I17" s="36">
        <f>ROUND(G17*H17,P4)</f>
        <v>0</v>
      </c>
      <c r="J17" s="33" t="s">
        <v>45</v>
      </c>
      <c r="O17" s="37">
        <f>I17*0.21</f>
        <v>0</v>
      </c>
      <c r="P17">
        <v>3</v>
      </c>
    </row>
    <row r="18" spans="1:16" x14ac:dyDescent="0.25">
      <c r="A18" s="30" t="s">
        <v>46</v>
      </c>
      <c r="B18" s="38"/>
      <c r="E18" s="39" t="s">
        <v>42</v>
      </c>
      <c r="J18" s="40"/>
    </row>
    <row r="19" spans="1:16" ht="120" x14ac:dyDescent="0.25">
      <c r="A19" s="30" t="s">
        <v>49</v>
      </c>
      <c r="B19" s="38"/>
      <c r="E19" s="32" t="s">
        <v>184</v>
      </c>
      <c r="J19" s="40"/>
    </row>
    <row r="20" spans="1:16" x14ac:dyDescent="0.25">
      <c r="A20" s="24" t="s">
        <v>37</v>
      </c>
      <c r="B20" s="25"/>
      <c r="C20" s="26" t="s">
        <v>65</v>
      </c>
      <c r="D20" s="27"/>
      <c r="E20" s="24" t="s">
        <v>66</v>
      </c>
      <c r="F20" s="27"/>
      <c r="G20" s="27"/>
      <c r="H20" s="27"/>
      <c r="I20" s="28">
        <f>SUMIFS(I21:I28,A21:A28,"P")</f>
        <v>0</v>
      </c>
      <c r="J20" s="29"/>
    </row>
    <row r="21" spans="1:16" x14ac:dyDescent="0.25">
      <c r="A21" s="30" t="s">
        <v>40</v>
      </c>
      <c r="B21" s="54">
        <v>4</v>
      </c>
      <c r="C21" s="55" t="s">
        <v>185</v>
      </c>
      <c r="D21" s="54" t="s">
        <v>42</v>
      </c>
      <c r="E21" s="56" t="s">
        <v>186</v>
      </c>
      <c r="F21" s="57" t="s">
        <v>79</v>
      </c>
      <c r="G21" s="58">
        <v>26.599730000000001</v>
      </c>
      <c r="H21" s="59">
        <v>0</v>
      </c>
      <c r="I21" s="60">
        <f>ROUND(G21*H21,P4)</f>
        <v>0</v>
      </c>
      <c r="J21" s="57" t="s">
        <v>45</v>
      </c>
      <c r="O21" s="37">
        <f>I21*0.21</f>
        <v>0</v>
      </c>
      <c r="P21">
        <v>3</v>
      </c>
    </row>
    <row r="22" spans="1:16" x14ac:dyDescent="0.25">
      <c r="A22" s="30" t="s">
        <v>46</v>
      </c>
      <c r="B22" s="38"/>
      <c r="E22" s="39" t="s">
        <v>42</v>
      </c>
      <c r="J22" s="40"/>
    </row>
    <row r="23" spans="1:16" x14ac:dyDescent="0.25">
      <c r="A23" s="30" t="s">
        <v>47</v>
      </c>
      <c r="B23" s="38"/>
      <c r="E23" s="41" t="s">
        <v>187</v>
      </c>
      <c r="J23" s="40"/>
    </row>
    <row r="24" spans="1:16" ht="409.5" x14ac:dyDescent="0.25">
      <c r="A24" s="30" t="s">
        <v>49</v>
      </c>
      <c r="B24" s="38"/>
      <c r="E24" s="32" t="s">
        <v>188</v>
      </c>
      <c r="J24" s="40"/>
    </row>
    <row r="25" spans="1:16" x14ac:dyDescent="0.25">
      <c r="A25" s="30" t="s">
        <v>40</v>
      </c>
      <c r="B25" s="54">
        <v>5</v>
      </c>
      <c r="C25" s="55" t="s">
        <v>189</v>
      </c>
      <c r="D25" s="54" t="s">
        <v>42</v>
      </c>
      <c r="E25" s="56" t="s">
        <v>190</v>
      </c>
      <c r="F25" s="57" t="s">
        <v>79</v>
      </c>
      <c r="G25" s="58">
        <v>26.599730000000001</v>
      </c>
      <c r="H25" s="59">
        <v>0</v>
      </c>
      <c r="I25" s="60">
        <f>ROUND(G25*H25,P4)</f>
        <v>0</v>
      </c>
      <c r="J25" s="57" t="s">
        <v>45</v>
      </c>
      <c r="O25" s="37">
        <f>I25*0.21</f>
        <v>0</v>
      </c>
      <c r="P25">
        <v>3</v>
      </c>
    </row>
    <row r="26" spans="1:16" x14ac:dyDescent="0.25">
      <c r="A26" s="30" t="s">
        <v>46</v>
      </c>
      <c r="B26" s="38"/>
      <c r="E26" s="39" t="s">
        <v>42</v>
      </c>
      <c r="J26" s="40"/>
    </row>
    <row r="27" spans="1:16" x14ac:dyDescent="0.25">
      <c r="A27" s="30" t="s">
        <v>47</v>
      </c>
      <c r="B27" s="38"/>
      <c r="E27" s="41" t="s">
        <v>187</v>
      </c>
      <c r="J27" s="40"/>
    </row>
    <row r="28" spans="1:16" ht="360" x14ac:dyDescent="0.25">
      <c r="A28" s="30" t="s">
        <v>49</v>
      </c>
      <c r="B28" s="38"/>
      <c r="E28" s="32" t="s">
        <v>191</v>
      </c>
      <c r="J28" s="40"/>
    </row>
    <row r="29" spans="1:16" x14ac:dyDescent="0.25">
      <c r="A29" s="24" t="s">
        <v>37</v>
      </c>
      <c r="B29" s="25"/>
      <c r="C29" s="26" t="s">
        <v>192</v>
      </c>
      <c r="D29" s="27"/>
      <c r="E29" s="24" t="s">
        <v>193</v>
      </c>
      <c r="F29" s="27"/>
      <c r="G29" s="27"/>
      <c r="H29" s="27"/>
      <c r="I29" s="28">
        <f>SUMIFS(I30:I73,A30:A73,"P")</f>
        <v>0</v>
      </c>
      <c r="J29" s="29"/>
    </row>
    <row r="30" spans="1:16" x14ac:dyDescent="0.25">
      <c r="A30" s="30" t="s">
        <v>40</v>
      </c>
      <c r="B30" s="30">
        <v>6</v>
      </c>
      <c r="C30" s="31" t="s">
        <v>194</v>
      </c>
      <c r="D30" s="30" t="s">
        <v>42</v>
      </c>
      <c r="E30" s="32" t="s">
        <v>195</v>
      </c>
      <c r="F30" s="33" t="s">
        <v>69</v>
      </c>
      <c r="G30" s="34">
        <v>311.108</v>
      </c>
      <c r="H30" s="35">
        <v>0</v>
      </c>
      <c r="I30" s="36">
        <f>ROUND(G30*H30,P4)</f>
        <v>0</v>
      </c>
      <c r="J30" s="33" t="s">
        <v>45</v>
      </c>
      <c r="O30" s="37">
        <f>I30*0.21</f>
        <v>0</v>
      </c>
      <c r="P30">
        <v>3</v>
      </c>
    </row>
    <row r="31" spans="1:16" x14ac:dyDescent="0.25">
      <c r="A31" s="30" t="s">
        <v>46</v>
      </c>
      <c r="B31" s="38"/>
      <c r="E31" s="39" t="s">
        <v>42</v>
      </c>
      <c r="J31" s="40"/>
    </row>
    <row r="32" spans="1:16" ht="90" x14ac:dyDescent="0.25">
      <c r="A32" s="30" t="s">
        <v>49</v>
      </c>
      <c r="B32" s="38"/>
      <c r="E32" s="32" t="s">
        <v>196</v>
      </c>
      <c r="J32" s="40"/>
    </row>
    <row r="33" spans="1:16" x14ac:dyDescent="0.25">
      <c r="A33" s="30" t="s">
        <v>40</v>
      </c>
      <c r="B33" s="30">
        <v>7</v>
      </c>
      <c r="C33" s="31" t="s">
        <v>197</v>
      </c>
      <c r="D33" s="30" t="s">
        <v>42</v>
      </c>
      <c r="E33" s="32" t="s">
        <v>198</v>
      </c>
      <c r="F33" s="33" t="s">
        <v>69</v>
      </c>
      <c r="G33" s="34">
        <v>22.222000000000001</v>
      </c>
      <c r="H33" s="35">
        <v>0</v>
      </c>
      <c r="I33" s="36">
        <f>ROUND(G33*H33,P4)</f>
        <v>0</v>
      </c>
      <c r="J33" s="33" t="s">
        <v>45</v>
      </c>
      <c r="O33" s="37">
        <f>I33*0.21</f>
        <v>0</v>
      </c>
      <c r="P33">
        <v>3</v>
      </c>
    </row>
    <row r="34" spans="1:16" x14ac:dyDescent="0.25">
      <c r="A34" s="30" t="s">
        <v>46</v>
      </c>
      <c r="B34" s="38"/>
      <c r="E34" s="39" t="s">
        <v>42</v>
      </c>
      <c r="J34" s="40"/>
    </row>
    <row r="35" spans="1:16" ht="90" x14ac:dyDescent="0.25">
      <c r="A35" s="30" t="s">
        <v>49</v>
      </c>
      <c r="B35" s="38"/>
      <c r="E35" s="32" t="s">
        <v>196</v>
      </c>
      <c r="J35" s="40"/>
    </row>
    <row r="36" spans="1:16" x14ac:dyDescent="0.25">
      <c r="A36" s="30" t="s">
        <v>40</v>
      </c>
      <c r="B36" s="30">
        <v>8</v>
      </c>
      <c r="C36" s="31" t="s">
        <v>199</v>
      </c>
      <c r="D36" s="30" t="s">
        <v>200</v>
      </c>
      <c r="E36" s="32" t="s">
        <v>201</v>
      </c>
      <c r="F36" s="33" t="s">
        <v>69</v>
      </c>
      <c r="G36" s="34">
        <v>8</v>
      </c>
      <c r="H36" s="35">
        <v>0</v>
      </c>
      <c r="I36" s="36">
        <f>ROUND(G36*H36,P4)</f>
        <v>0</v>
      </c>
      <c r="J36" s="33" t="s">
        <v>45</v>
      </c>
      <c r="O36" s="37">
        <f>I36*0.21</f>
        <v>0</v>
      </c>
      <c r="P36">
        <v>3</v>
      </c>
    </row>
    <row r="37" spans="1:16" x14ac:dyDescent="0.25">
      <c r="A37" s="30" t="s">
        <v>46</v>
      </c>
      <c r="B37" s="38"/>
      <c r="E37" s="39" t="s">
        <v>42</v>
      </c>
      <c r="J37" s="40"/>
    </row>
    <row r="38" spans="1:16" ht="105" x14ac:dyDescent="0.25">
      <c r="A38" s="30" t="s">
        <v>49</v>
      </c>
      <c r="B38" s="38"/>
      <c r="E38" s="32" t="s">
        <v>202</v>
      </c>
      <c r="J38" s="40"/>
    </row>
    <row r="39" spans="1:16" x14ac:dyDescent="0.25">
      <c r="A39" s="30" t="s">
        <v>40</v>
      </c>
      <c r="B39" s="30">
        <v>9</v>
      </c>
      <c r="C39" s="31" t="s">
        <v>203</v>
      </c>
      <c r="D39" s="30" t="s">
        <v>200</v>
      </c>
      <c r="E39" s="32" t="s">
        <v>204</v>
      </c>
      <c r="F39" s="33" t="s">
        <v>69</v>
      </c>
      <c r="G39" s="34">
        <v>126.66540000000001</v>
      </c>
      <c r="H39" s="35">
        <v>0</v>
      </c>
      <c r="I39" s="36">
        <f>ROUND(G39*H39,P4)</f>
        <v>0</v>
      </c>
      <c r="J39" s="33" t="s">
        <v>45</v>
      </c>
      <c r="O39" s="37">
        <f>I39*0.21</f>
        <v>0</v>
      </c>
      <c r="P39">
        <v>3</v>
      </c>
    </row>
    <row r="40" spans="1:16" x14ac:dyDescent="0.25">
      <c r="A40" s="30" t="s">
        <v>46</v>
      </c>
      <c r="B40" s="38"/>
      <c r="E40" s="39" t="s">
        <v>42</v>
      </c>
      <c r="J40" s="40"/>
    </row>
    <row r="41" spans="1:16" ht="105" x14ac:dyDescent="0.25">
      <c r="A41" s="30" t="s">
        <v>49</v>
      </c>
      <c r="B41" s="38"/>
      <c r="E41" s="32" t="s">
        <v>202</v>
      </c>
      <c r="J41" s="40"/>
    </row>
    <row r="42" spans="1:16" x14ac:dyDescent="0.25">
      <c r="A42" s="30" t="s">
        <v>40</v>
      </c>
      <c r="B42" s="30">
        <v>10</v>
      </c>
      <c r="C42" s="31" t="s">
        <v>205</v>
      </c>
      <c r="D42" s="30" t="s">
        <v>42</v>
      </c>
      <c r="E42" s="32" t="s">
        <v>206</v>
      </c>
      <c r="F42" s="33" t="s">
        <v>69</v>
      </c>
      <c r="G42" s="34">
        <v>27.33306</v>
      </c>
      <c r="H42" s="35">
        <v>0</v>
      </c>
      <c r="I42" s="36">
        <f>ROUND(G42*H42,P4)</f>
        <v>0</v>
      </c>
      <c r="J42" s="33" t="s">
        <v>45</v>
      </c>
      <c r="O42" s="37">
        <f>I42*0.21</f>
        <v>0</v>
      </c>
      <c r="P42">
        <v>3</v>
      </c>
    </row>
    <row r="43" spans="1:16" x14ac:dyDescent="0.25">
      <c r="A43" s="30" t="s">
        <v>46</v>
      </c>
      <c r="B43" s="38"/>
      <c r="E43" s="39" t="s">
        <v>42</v>
      </c>
      <c r="J43" s="40"/>
    </row>
    <row r="44" spans="1:16" ht="105" x14ac:dyDescent="0.25">
      <c r="A44" s="30" t="s">
        <v>49</v>
      </c>
      <c r="B44" s="38"/>
      <c r="E44" s="32" t="s">
        <v>202</v>
      </c>
      <c r="J44" s="40"/>
    </row>
    <row r="45" spans="1:16" ht="30" x14ac:dyDescent="0.25">
      <c r="A45" s="30" t="s">
        <v>40</v>
      </c>
      <c r="B45" s="30">
        <v>11</v>
      </c>
      <c r="C45" s="31" t="s">
        <v>207</v>
      </c>
      <c r="D45" s="30" t="s">
        <v>42</v>
      </c>
      <c r="E45" s="32" t="s">
        <v>208</v>
      </c>
      <c r="F45" s="33" t="s">
        <v>69</v>
      </c>
      <c r="G45" s="34">
        <v>161.66505000000001</v>
      </c>
      <c r="H45" s="35">
        <v>0</v>
      </c>
      <c r="I45" s="36">
        <f>ROUND(G45*H45,P4)</f>
        <v>0</v>
      </c>
      <c r="J45" s="33" t="s">
        <v>45</v>
      </c>
      <c r="O45" s="37">
        <f>I45*0.21</f>
        <v>0</v>
      </c>
      <c r="P45">
        <v>3</v>
      </c>
    </row>
    <row r="46" spans="1:16" x14ac:dyDescent="0.25">
      <c r="A46" s="30" t="s">
        <v>46</v>
      </c>
      <c r="B46" s="38"/>
      <c r="E46" s="39" t="s">
        <v>42</v>
      </c>
      <c r="J46" s="40"/>
    </row>
    <row r="47" spans="1:16" ht="105" x14ac:dyDescent="0.25">
      <c r="A47" s="30" t="s">
        <v>49</v>
      </c>
      <c r="B47" s="38"/>
      <c r="E47" s="32" t="s">
        <v>202</v>
      </c>
      <c r="J47" s="40"/>
    </row>
    <row r="48" spans="1:16" x14ac:dyDescent="0.25">
      <c r="A48" s="30" t="s">
        <v>40</v>
      </c>
      <c r="B48" s="30">
        <v>12</v>
      </c>
      <c r="C48" s="31" t="s">
        <v>209</v>
      </c>
      <c r="D48" s="30" t="s">
        <v>42</v>
      </c>
      <c r="E48" s="32" t="s">
        <v>210</v>
      </c>
      <c r="F48" s="33" t="s">
        <v>69</v>
      </c>
      <c r="G48" s="34">
        <v>145.55410000000001</v>
      </c>
      <c r="H48" s="35">
        <v>0</v>
      </c>
      <c r="I48" s="36">
        <f>ROUND(G48*H48,P4)</f>
        <v>0</v>
      </c>
      <c r="J48" s="33" t="s">
        <v>45</v>
      </c>
      <c r="O48" s="37">
        <f>I48*0.21</f>
        <v>0</v>
      </c>
      <c r="P48">
        <v>3</v>
      </c>
    </row>
    <row r="49" spans="1:16" x14ac:dyDescent="0.25">
      <c r="A49" s="30" t="s">
        <v>46</v>
      </c>
      <c r="B49" s="38"/>
      <c r="E49" s="39" t="s">
        <v>42</v>
      </c>
      <c r="J49" s="40"/>
    </row>
    <row r="50" spans="1:16" ht="135" x14ac:dyDescent="0.25">
      <c r="A50" s="30" t="s">
        <v>49</v>
      </c>
      <c r="B50" s="38"/>
      <c r="E50" s="32" t="s">
        <v>211</v>
      </c>
      <c r="J50" s="40"/>
    </row>
    <row r="51" spans="1:16" x14ac:dyDescent="0.25">
      <c r="A51" s="30" t="s">
        <v>40</v>
      </c>
      <c r="B51" s="30">
        <v>13</v>
      </c>
      <c r="C51" s="31" t="s">
        <v>212</v>
      </c>
      <c r="D51" s="30" t="s">
        <v>42</v>
      </c>
      <c r="E51" s="32" t="s">
        <v>213</v>
      </c>
      <c r="F51" s="33" t="s">
        <v>160</v>
      </c>
      <c r="G51" s="34">
        <v>4</v>
      </c>
      <c r="H51" s="35">
        <v>0</v>
      </c>
      <c r="I51" s="36">
        <f>ROUND(G51*H51,P4)</f>
        <v>0</v>
      </c>
      <c r="J51" s="33" t="s">
        <v>45</v>
      </c>
      <c r="O51" s="37">
        <f>I51*0.21</f>
        <v>0</v>
      </c>
      <c r="P51">
        <v>3</v>
      </c>
    </row>
    <row r="52" spans="1:16" x14ac:dyDescent="0.25">
      <c r="A52" s="30" t="s">
        <v>46</v>
      </c>
      <c r="B52" s="38"/>
      <c r="E52" s="39" t="s">
        <v>42</v>
      </c>
      <c r="J52" s="40"/>
    </row>
    <row r="53" spans="1:16" ht="105" x14ac:dyDescent="0.25">
      <c r="A53" s="30" t="s">
        <v>49</v>
      </c>
      <c r="B53" s="38"/>
      <c r="E53" s="32" t="s">
        <v>214</v>
      </c>
      <c r="J53" s="40"/>
    </row>
    <row r="54" spans="1:16" x14ac:dyDescent="0.25">
      <c r="A54" s="30" t="s">
        <v>40</v>
      </c>
      <c r="B54" s="30">
        <v>14</v>
      </c>
      <c r="C54" s="31" t="s">
        <v>215</v>
      </c>
      <c r="D54" s="30" t="s">
        <v>42</v>
      </c>
      <c r="E54" s="32" t="s">
        <v>216</v>
      </c>
      <c r="F54" s="33" t="s">
        <v>160</v>
      </c>
      <c r="G54" s="34">
        <v>3</v>
      </c>
      <c r="H54" s="35">
        <v>0</v>
      </c>
      <c r="I54" s="36">
        <f>ROUND(G54*H54,P4)</f>
        <v>0</v>
      </c>
      <c r="J54" s="33" t="s">
        <v>45</v>
      </c>
      <c r="O54" s="37">
        <f>I54*0.21</f>
        <v>0</v>
      </c>
      <c r="P54">
        <v>3</v>
      </c>
    </row>
    <row r="55" spans="1:16" x14ac:dyDescent="0.25">
      <c r="A55" s="30" t="s">
        <v>46</v>
      </c>
      <c r="B55" s="38"/>
      <c r="E55" s="39" t="s">
        <v>42</v>
      </c>
      <c r="J55" s="40"/>
    </row>
    <row r="56" spans="1:16" ht="135" x14ac:dyDescent="0.25">
      <c r="A56" s="30" t="s">
        <v>49</v>
      </c>
      <c r="B56" s="38"/>
      <c r="E56" s="32" t="s">
        <v>217</v>
      </c>
      <c r="J56" s="40"/>
    </row>
    <row r="57" spans="1:16" x14ac:dyDescent="0.25">
      <c r="A57" s="30" t="s">
        <v>40</v>
      </c>
      <c r="B57" s="30">
        <v>15</v>
      </c>
      <c r="C57" s="31" t="s">
        <v>218</v>
      </c>
      <c r="D57" s="30" t="s">
        <v>42</v>
      </c>
      <c r="E57" s="32" t="s">
        <v>219</v>
      </c>
      <c r="F57" s="33" t="s">
        <v>160</v>
      </c>
      <c r="G57" s="34">
        <v>4</v>
      </c>
      <c r="H57" s="35">
        <v>0</v>
      </c>
      <c r="I57" s="36">
        <f>ROUND(G57*H57,P4)</f>
        <v>0</v>
      </c>
      <c r="J57" s="33" t="s">
        <v>45</v>
      </c>
      <c r="O57" s="37">
        <f>I57*0.21</f>
        <v>0</v>
      </c>
      <c r="P57">
        <v>3</v>
      </c>
    </row>
    <row r="58" spans="1:16" x14ac:dyDescent="0.25">
      <c r="A58" s="30" t="s">
        <v>46</v>
      </c>
      <c r="B58" s="38"/>
      <c r="E58" s="39" t="s">
        <v>42</v>
      </c>
      <c r="J58" s="40"/>
    </row>
    <row r="59" spans="1:16" x14ac:dyDescent="0.25">
      <c r="A59" s="30" t="s">
        <v>47</v>
      </c>
      <c r="B59" s="38"/>
      <c r="E59" s="41" t="s">
        <v>220</v>
      </c>
      <c r="J59" s="40"/>
    </row>
    <row r="60" spans="1:16" ht="180" x14ac:dyDescent="0.25">
      <c r="A60" s="30" t="s">
        <v>49</v>
      </c>
      <c r="B60" s="38"/>
      <c r="E60" s="32" t="s">
        <v>221</v>
      </c>
      <c r="J60" s="40"/>
    </row>
    <row r="61" spans="1:16" x14ac:dyDescent="0.25">
      <c r="A61" s="30" t="s">
        <v>40</v>
      </c>
      <c r="B61" s="30">
        <v>16</v>
      </c>
      <c r="C61" s="31" t="s">
        <v>222</v>
      </c>
      <c r="D61" s="30" t="s">
        <v>42</v>
      </c>
      <c r="E61" s="32" t="s">
        <v>223</v>
      </c>
      <c r="F61" s="33" t="s">
        <v>160</v>
      </c>
      <c r="G61" s="34">
        <v>4</v>
      </c>
      <c r="H61" s="35">
        <v>0</v>
      </c>
      <c r="I61" s="36">
        <f>ROUND(G61*H61,P4)</f>
        <v>0</v>
      </c>
      <c r="J61" s="33" t="s">
        <v>45</v>
      </c>
      <c r="O61" s="37">
        <f>I61*0.21</f>
        <v>0</v>
      </c>
      <c r="P61">
        <v>3</v>
      </c>
    </row>
    <row r="62" spans="1:16" x14ac:dyDescent="0.25">
      <c r="A62" s="30" t="s">
        <v>46</v>
      </c>
      <c r="B62" s="38"/>
      <c r="E62" s="39" t="s">
        <v>42</v>
      </c>
      <c r="J62" s="40"/>
    </row>
    <row r="63" spans="1:16" x14ac:dyDescent="0.25">
      <c r="A63" s="30" t="s">
        <v>47</v>
      </c>
      <c r="B63" s="38"/>
      <c r="E63" s="41" t="s">
        <v>220</v>
      </c>
      <c r="J63" s="40"/>
    </row>
    <row r="64" spans="1:16" ht="150" x14ac:dyDescent="0.25">
      <c r="A64" s="30" t="s">
        <v>49</v>
      </c>
      <c r="B64" s="38"/>
      <c r="E64" s="32" t="s">
        <v>224</v>
      </c>
      <c r="J64" s="40"/>
    </row>
    <row r="65" spans="1:16" x14ac:dyDescent="0.25">
      <c r="A65" s="30" t="s">
        <v>40</v>
      </c>
      <c r="B65" s="30">
        <v>17</v>
      </c>
      <c r="C65" s="31" t="s">
        <v>225</v>
      </c>
      <c r="D65" s="30" t="s">
        <v>42</v>
      </c>
      <c r="E65" s="32" t="s">
        <v>226</v>
      </c>
      <c r="F65" s="33" t="s">
        <v>69</v>
      </c>
      <c r="G65" s="34">
        <v>139.99860000000001</v>
      </c>
      <c r="H65" s="35">
        <v>0</v>
      </c>
      <c r="I65" s="36">
        <f>ROUND(G65*H65,P4)</f>
        <v>0</v>
      </c>
      <c r="J65" s="33" t="s">
        <v>45</v>
      </c>
      <c r="O65" s="37">
        <f>I65*0.21</f>
        <v>0</v>
      </c>
      <c r="P65">
        <v>3</v>
      </c>
    </row>
    <row r="66" spans="1:16" x14ac:dyDescent="0.25">
      <c r="A66" s="30" t="s">
        <v>46</v>
      </c>
      <c r="B66" s="38"/>
      <c r="E66" s="39" t="s">
        <v>42</v>
      </c>
      <c r="J66" s="40"/>
    </row>
    <row r="67" spans="1:16" ht="225" x14ac:dyDescent="0.25">
      <c r="A67" s="30" t="s">
        <v>49</v>
      </c>
      <c r="B67" s="38"/>
      <c r="E67" s="32" t="s">
        <v>227</v>
      </c>
      <c r="J67" s="40"/>
    </row>
    <row r="68" spans="1:16" ht="30" x14ac:dyDescent="0.25">
      <c r="A68" s="30" t="s">
        <v>40</v>
      </c>
      <c r="B68" s="30">
        <v>18</v>
      </c>
      <c r="C68" s="31" t="s">
        <v>228</v>
      </c>
      <c r="D68" s="30" t="s">
        <v>42</v>
      </c>
      <c r="E68" s="32" t="s">
        <v>229</v>
      </c>
      <c r="F68" s="33" t="s">
        <v>69</v>
      </c>
      <c r="G68" s="34">
        <v>147.99852000000001</v>
      </c>
      <c r="H68" s="35">
        <v>0</v>
      </c>
      <c r="I68" s="36">
        <f>ROUND(G68*H68,P4)</f>
        <v>0</v>
      </c>
      <c r="J68" s="33" t="s">
        <v>45</v>
      </c>
      <c r="O68" s="37">
        <f>I68*0.21</f>
        <v>0</v>
      </c>
      <c r="P68">
        <v>3</v>
      </c>
    </row>
    <row r="69" spans="1:16" x14ac:dyDescent="0.25">
      <c r="A69" s="30" t="s">
        <v>46</v>
      </c>
      <c r="B69" s="38"/>
      <c r="E69" s="39" t="s">
        <v>42</v>
      </c>
      <c r="J69" s="40"/>
    </row>
    <row r="70" spans="1:16" ht="195" x14ac:dyDescent="0.25">
      <c r="A70" s="30" t="s">
        <v>49</v>
      </c>
      <c r="B70" s="38"/>
      <c r="E70" s="32" t="s">
        <v>230</v>
      </c>
      <c r="J70" s="40"/>
    </row>
    <row r="71" spans="1:16" ht="30" x14ac:dyDescent="0.25">
      <c r="A71" s="30" t="s">
        <v>40</v>
      </c>
      <c r="B71" s="30">
        <v>19</v>
      </c>
      <c r="C71" s="31" t="s">
        <v>231</v>
      </c>
      <c r="D71" s="30" t="s">
        <v>42</v>
      </c>
      <c r="E71" s="32" t="s">
        <v>232</v>
      </c>
      <c r="F71" s="33" t="s">
        <v>69</v>
      </c>
      <c r="G71" s="34">
        <v>147.99852000000001</v>
      </c>
      <c r="H71" s="35">
        <v>0</v>
      </c>
      <c r="I71" s="36">
        <f>ROUND(G71*H71,P4)</f>
        <v>0</v>
      </c>
      <c r="J71" s="33" t="s">
        <v>45</v>
      </c>
      <c r="O71" s="37">
        <f>I71*0.21</f>
        <v>0</v>
      </c>
      <c r="P71">
        <v>3</v>
      </c>
    </row>
    <row r="72" spans="1:16" x14ac:dyDescent="0.25">
      <c r="A72" s="30" t="s">
        <v>46</v>
      </c>
      <c r="B72" s="38"/>
      <c r="E72" s="39" t="s">
        <v>42</v>
      </c>
      <c r="J72" s="40"/>
    </row>
    <row r="73" spans="1:16" ht="150" x14ac:dyDescent="0.25">
      <c r="A73" s="30" t="s">
        <v>49</v>
      </c>
      <c r="B73" s="38"/>
      <c r="E73" s="32" t="s">
        <v>233</v>
      </c>
      <c r="J73" s="40"/>
    </row>
    <row r="74" spans="1:16" x14ac:dyDescent="0.25">
      <c r="A74" s="24" t="s">
        <v>37</v>
      </c>
      <c r="B74" s="25"/>
      <c r="C74" s="26" t="s">
        <v>234</v>
      </c>
      <c r="D74" s="27"/>
      <c r="E74" s="24" t="s">
        <v>235</v>
      </c>
      <c r="F74" s="27"/>
      <c r="G74" s="27"/>
      <c r="H74" s="27"/>
      <c r="I74" s="28">
        <f>SUMIFS(I75:I77,A75:A77,"P")</f>
        <v>0</v>
      </c>
      <c r="J74" s="29"/>
    </row>
    <row r="75" spans="1:16" ht="30" x14ac:dyDescent="0.25">
      <c r="A75" s="30" t="s">
        <v>40</v>
      </c>
      <c r="B75" s="30">
        <v>20</v>
      </c>
      <c r="C75" s="31" t="s">
        <v>236</v>
      </c>
      <c r="D75" s="30" t="s">
        <v>42</v>
      </c>
      <c r="E75" s="32" t="s">
        <v>237</v>
      </c>
      <c r="F75" s="33" t="s">
        <v>238</v>
      </c>
      <c r="G75" s="34">
        <v>4</v>
      </c>
      <c r="H75" s="35">
        <v>0</v>
      </c>
      <c r="I75" s="36">
        <f>ROUND(G75*H75,P4)</f>
        <v>0</v>
      </c>
      <c r="J75" s="33" t="s">
        <v>45</v>
      </c>
      <c r="O75" s="37">
        <f>I75*0.21</f>
        <v>0</v>
      </c>
      <c r="P75">
        <v>3</v>
      </c>
    </row>
    <row r="76" spans="1:16" x14ac:dyDescent="0.25">
      <c r="A76" s="30" t="s">
        <v>46</v>
      </c>
      <c r="B76" s="38"/>
      <c r="E76" s="39" t="s">
        <v>42</v>
      </c>
      <c r="J76" s="40"/>
    </row>
    <row r="77" spans="1:16" x14ac:dyDescent="0.25">
      <c r="A77" s="30" t="s">
        <v>49</v>
      </c>
      <c r="B77" s="42"/>
      <c r="C77" s="43"/>
      <c r="D77" s="43"/>
      <c r="E77" s="45" t="s">
        <v>42</v>
      </c>
      <c r="F77" s="43"/>
      <c r="G77" s="43"/>
      <c r="H77" s="43"/>
      <c r="I77" s="43"/>
      <c r="J77" s="44"/>
    </row>
  </sheetData>
  <sheetProtection algorithmName="SHA-512" hashValue="jp8xGUlwzTpwWzErc+xATm3GZQeSfcfxymc0t2RUiBzeWZw4IG8KpnXQHOxvYvMm3CqBtgNICrr+Eg/sTsMG/g==" saltValue="WSrL/boqDlEAk1p+a34Xx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16</v>
      </c>
      <c r="F2" s="3"/>
      <c r="G2" s="3"/>
      <c r="H2" s="3"/>
      <c r="I2" s="3"/>
      <c r="J2" s="15"/>
    </row>
    <row r="3" spans="1:16" x14ac:dyDescent="0.25">
      <c r="A3" s="3" t="s">
        <v>17</v>
      </c>
      <c r="B3" s="16" t="s">
        <v>18</v>
      </c>
      <c r="C3" s="48" t="s">
        <v>19</v>
      </c>
      <c r="D3" s="49"/>
      <c r="E3" s="17" t="s">
        <v>20</v>
      </c>
      <c r="F3" s="3"/>
      <c r="G3" s="3"/>
      <c r="H3" s="18" t="s">
        <v>15</v>
      </c>
      <c r="I3" s="19">
        <f>SUMIFS(I9:I30,A9:A30,"SD")</f>
        <v>0</v>
      </c>
      <c r="J3" s="15"/>
      <c r="O3">
        <v>0</v>
      </c>
      <c r="P3">
        <v>2</v>
      </c>
    </row>
    <row r="4" spans="1:16" x14ac:dyDescent="0.25">
      <c r="A4" s="3" t="s">
        <v>21</v>
      </c>
      <c r="B4" s="16" t="s">
        <v>22</v>
      </c>
      <c r="C4" s="48" t="s">
        <v>23</v>
      </c>
      <c r="D4" s="49"/>
      <c r="E4" s="17" t="s">
        <v>23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24</v>
      </c>
      <c r="B5" s="16" t="s">
        <v>25</v>
      </c>
      <c r="C5" s="48" t="s">
        <v>15</v>
      </c>
      <c r="D5" s="49"/>
      <c r="E5" s="17" t="s">
        <v>15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26</v>
      </c>
      <c r="B6" s="51" t="s">
        <v>27</v>
      </c>
      <c r="C6" s="52" t="s">
        <v>28</v>
      </c>
      <c r="D6" s="52" t="s">
        <v>29</v>
      </c>
      <c r="E6" s="52" t="s">
        <v>30</v>
      </c>
      <c r="F6" s="52" t="s">
        <v>31</v>
      </c>
      <c r="G6" s="52" t="s">
        <v>32</v>
      </c>
      <c r="H6" s="52" t="s">
        <v>33</v>
      </c>
      <c r="I6" s="52"/>
      <c r="J6" s="53" t="s">
        <v>34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35</v>
      </c>
      <c r="I7" s="7" t="s">
        <v>36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37</v>
      </c>
      <c r="B9" s="25"/>
      <c r="C9" s="26" t="s">
        <v>38</v>
      </c>
      <c r="D9" s="27"/>
      <c r="E9" s="24" t="s">
        <v>39</v>
      </c>
      <c r="F9" s="27"/>
      <c r="G9" s="27"/>
      <c r="H9" s="27"/>
      <c r="I9" s="28">
        <f>SUMIFS(I10:I30,A10:A30,"P")</f>
        <v>0</v>
      </c>
      <c r="J9" s="29"/>
    </row>
    <row r="10" spans="1:16" x14ac:dyDescent="0.25">
      <c r="A10" s="30" t="s">
        <v>40</v>
      </c>
      <c r="B10" s="30">
        <v>1</v>
      </c>
      <c r="C10" s="31" t="s">
        <v>239</v>
      </c>
      <c r="D10" s="30" t="s">
        <v>42</v>
      </c>
      <c r="E10" s="32" t="s">
        <v>240</v>
      </c>
      <c r="F10" s="33" t="s">
        <v>180</v>
      </c>
      <c r="G10" s="34">
        <v>1</v>
      </c>
      <c r="H10" s="35">
        <v>0</v>
      </c>
      <c r="I10" s="36">
        <f>ROUND(G10*H10,P4)</f>
        <v>0</v>
      </c>
      <c r="J10" s="33" t="s">
        <v>45</v>
      </c>
      <c r="O10" s="37">
        <f>I10*0.21</f>
        <v>0</v>
      </c>
      <c r="P10">
        <v>3</v>
      </c>
    </row>
    <row r="11" spans="1:16" x14ac:dyDescent="0.25">
      <c r="A11" s="30" t="s">
        <v>46</v>
      </c>
      <c r="B11" s="38"/>
      <c r="E11" s="39" t="s">
        <v>42</v>
      </c>
      <c r="J11" s="40"/>
    </row>
    <row r="12" spans="1:16" ht="60" x14ac:dyDescent="0.25">
      <c r="A12" s="30" t="s">
        <v>49</v>
      </c>
      <c r="B12" s="38"/>
      <c r="E12" s="32" t="s">
        <v>241</v>
      </c>
      <c r="J12" s="40"/>
    </row>
    <row r="13" spans="1:16" x14ac:dyDescent="0.25">
      <c r="A13" s="30" t="s">
        <v>40</v>
      </c>
      <c r="B13" s="30">
        <v>2</v>
      </c>
      <c r="C13" s="31" t="s">
        <v>242</v>
      </c>
      <c r="D13" s="30" t="s">
        <v>42</v>
      </c>
      <c r="E13" s="32" t="s">
        <v>243</v>
      </c>
      <c r="F13" s="33" t="s">
        <v>160</v>
      </c>
      <c r="G13" s="34">
        <v>1</v>
      </c>
      <c r="H13" s="35">
        <v>0</v>
      </c>
      <c r="I13" s="36">
        <f>ROUND(G13*H13,P4)</f>
        <v>0</v>
      </c>
      <c r="J13" s="33" t="s">
        <v>45</v>
      </c>
      <c r="O13" s="37">
        <f>I13*0.21</f>
        <v>0</v>
      </c>
      <c r="P13">
        <v>3</v>
      </c>
    </row>
    <row r="14" spans="1:16" x14ac:dyDescent="0.25">
      <c r="A14" s="30" t="s">
        <v>46</v>
      </c>
      <c r="B14" s="38"/>
      <c r="E14" s="39" t="s">
        <v>42</v>
      </c>
      <c r="J14" s="40"/>
    </row>
    <row r="15" spans="1:16" ht="60" x14ac:dyDescent="0.25">
      <c r="A15" s="30" t="s">
        <v>49</v>
      </c>
      <c r="B15" s="38"/>
      <c r="E15" s="32" t="s">
        <v>181</v>
      </c>
      <c r="J15" s="40"/>
    </row>
    <row r="16" spans="1:16" x14ac:dyDescent="0.25">
      <c r="A16" s="30" t="s">
        <v>40</v>
      </c>
      <c r="B16" s="30">
        <v>3</v>
      </c>
      <c r="C16" s="31" t="s">
        <v>244</v>
      </c>
      <c r="D16" s="30" t="s">
        <v>42</v>
      </c>
      <c r="E16" s="32" t="s">
        <v>245</v>
      </c>
      <c r="F16" s="33" t="s">
        <v>180</v>
      </c>
      <c r="G16" s="34">
        <v>1</v>
      </c>
      <c r="H16" s="35">
        <v>0</v>
      </c>
      <c r="I16" s="36">
        <f>ROUND(G16*H16,P4)</f>
        <v>0</v>
      </c>
      <c r="J16" s="33" t="s">
        <v>45</v>
      </c>
      <c r="O16" s="37">
        <f>I16*0.21</f>
        <v>0</v>
      </c>
      <c r="P16">
        <v>3</v>
      </c>
    </row>
    <row r="17" spans="1:16" x14ac:dyDescent="0.25">
      <c r="A17" s="30" t="s">
        <v>46</v>
      </c>
      <c r="B17" s="38"/>
      <c r="E17" s="39" t="s">
        <v>42</v>
      </c>
      <c r="J17" s="40"/>
    </row>
    <row r="18" spans="1:16" ht="60" x14ac:dyDescent="0.25">
      <c r="A18" s="30" t="s">
        <v>49</v>
      </c>
      <c r="B18" s="38"/>
      <c r="E18" s="32" t="s">
        <v>181</v>
      </c>
      <c r="J18" s="40"/>
    </row>
    <row r="19" spans="1:16" x14ac:dyDescent="0.25">
      <c r="A19" s="30" t="s">
        <v>40</v>
      </c>
      <c r="B19" s="30">
        <v>4</v>
      </c>
      <c r="C19" s="31" t="s">
        <v>246</v>
      </c>
      <c r="D19" s="30" t="s">
        <v>42</v>
      </c>
      <c r="E19" s="32" t="s">
        <v>247</v>
      </c>
      <c r="F19" s="33" t="s">
        <v>180</v>
      </c>
      <c r="G19" s="34">
        <v>1</v>
      </c>
      <c r="H19" s="35">
        <v>0</v>
      </c>
      <c r="I19" s="36">
        <f>ROUND(G19*H19,P4)</f>
        <v>0</v>
      </c>
      <c r="J19" s="33" t="s">
        <v>45</v>
      </c>
      <c r="O19" s="37">
        <f>I19*0.21</f>
        <v>0</v>
      </c>
      <c r="P19">
        <v>3</v>
      </c>
    </row>
    <row r="20" spans="1:16" ht="30" x14ac:dyDescent="0.25">
      <c r="A20" s="30" t="s">
        <v>46</v>
      </c>
      <c r="B20" s="38"/>
      <c r="E20" s="32" t="s">
        <v>248</v>
      </c>
      <c r="J20" s="40"/>
    </row>
    <row r="21" spans="1:16" ht="60" x14ac:dyDescent="0.25">
      <c r="A21" s="30" t="s">
        <v>49</v>
      </c>
      <c r="B21" s="38"/>
      <c r="E21" s="32" t="s">
        <v>181</v>
      </c>
      <c r="J21" s="40"/>
    </row>
    <row r="22" spans="1:16" ht="30" x14ac:dyDescent="0.25">
      <c r="A22" s="30" t="s">
        <v>40</v>
      </c>
      <c r="B22" s="30">
        <v>5</v>
      </c>
      <c r="C22" s="31" t="s">
        <v>249</v>
      </c>
      <c r="D22" s="30" t="s">
        <v>42</v>
      </c>
      <c r="E22" s="32" t="s">
        <v>250</v>
      </c>
      <c r="F22" s="33" t="s">
        <v>180</v>
      </c>
      <c r="G22" s="34">
        <v>1</v>
      </c>
      <c r="H22" s="35">
        <v>0</v>
      </c>
      <c r="I22" s="36">
        <f>ROUND(G22*H22,P4)</f>
        <v>0</v>
      </c>
      <c r="J22" s="33" t="s">
        <v>45</v>
      </c>
      <c r="O22" s="37">
        <f>I22*0.21</f>
        <v>0</v>
      </c>
      <c r="P22">
        <v>3</v>
      </c>
    </row>
    <row r="23" spans="1:16" x14ac:dyDescent="0.25">
      <c r="A23" s="30" t="s">
        <v>46</v>
      </c>
      <c r="B23" s="38"/>
      <c r="E23" s="39" t="s">
        <v>42</v>
      </c>
      <c r="J23" s="40"/>
    </row>
    <row r="24" spans="1:16" ht="60" x14ac:dyDescent="0.25">
      <c r="A24" s="30" t="s">
        <v>49</v>
      </c>
      <c r="B24" s="38"/>
      <c r="E24" s="32" t="s">
        <v>181</v>
      </c>
      <c r="J24" s="40"/>
    </row>
    <row r="25" spans="1:16" x14ac:dyDescent="0.25">
      <c r="A25" s="30" t="s">
        <v>40</v>
      </c>
      <c r="B25" s="30">
        <v>6</v>
      </c>
      <c r="C25" s="31" t="s">
        <v>251</v>
      </c>
      <c r="D25" s="30" t="s">
        <v>42</v>
      </c>
      <c r="E25" s="32" t="s">
        <v>252</v>
      </c>
      <c r="F25" s="33" t="s">
        <v>180</v>
      </c>
      <c r="G25" s="34">
        <v>1</v>
      </c>
      <c r="H25" s="35">
        <v>0</v>
      </c>
      <c r="I25" s="36">
        <f>ROUND(G25*H25,P4)</f>
        <v>0</v>
      </c>
      <c r="J25" s="33" t="s">
        <v>45</v>
      </c>
      <c r="O25" s="37">
        <f>I25*0.21</f>
        <v>0</v>
      </c>
      <c r="P25">
        <v>3</v>
      </c>
    </row>
    <row r="26" spans="1:16" x14ac:dyDescent="0.25">
      <c r="A26" s="30" t="s">
        <v>46</v>
      </c>
      <c r="B26" s="38"/>
      <c r="E26" s="39" t="s">
        <v>42</v>
      </c>
      <c r="J26" s="40"/>
    </row>
    <row r="27" spans="1:16" ht="75" x14ac:dyDescent="0.25">
      <c r="A27" s="30" t="s">
        <v>49</v>
      </c>
      <c r="B27" s="38"/>
      <c r="E27" s="32" t="s">
        <v>253</v>
      </c>
      <c r="J27" s="40"/>
    </row>
    <row r="28" spans="1:16" x14ac:dyDescent="0.25">
      <c r="A28" s="30" t="s">
        <v>40</v>
      </c>
      <c r="B28" s="30">
        <v>7</v>
      </c>
      <c r="C28" s="31" t="s">
        <v>254</v>
      </c>
      <c r="D28" s="30" t="s">
        <v>42</v>
      </c>
      <c r="E28" s="32" t="s">
        <v>255</v>
      </c>
      <c r="F28" s="33" t="s">
        <v>180</v>
      </c>
      <c r="G28" s="34">
        <v>1</v>
      </c>
      <c r="H28" s="35">
        <v>0</v>
      </c>
      <c r="I28" s="36">
        <f>ROUND(G28*H28,P4)</f>
        <v>0</v>
      </c>
      <c r="J28" s="33" t="s">
        <v>45</v>
      </c>
      <c r="O28" s="37">
        <f>I28*0.21</f>
        <v>0</v>
      </c>
      <c r="P28">
        <v>3</v>
      </c>
    </row>
    <row r="29" spans="1:16" ht="30" x14ac:dyDescent="0.25">
      <c r="A29" s="30" t="s">
        <v>46</v>
      </c>
      <c r="B29" s="38"/>
      <c r="E29" s="32" t="s">
        <v>256</v>
      </c>
      <c r="J29" s="40"/>
    </row>
    <row r="30" spans="1:16" ht="60" x14ac:dyDescent="0.25">
      <c r="A30" s="30" t="s">
        <v>49</v>
      </c>
      <c r="B30" s="42"/>
      <c r="C30" s="43"/>
      <c r="D30" s="43"/>
      <c r="E30" s="32" t="s">
        <v>257</v>
      </c>
      <c r="F30" s="43"/>
      <c r="G30" s="43"/>
      <c r="H30" s="43"/>
      <c r="I30" s="43"/>
      <c r="J30" s="44"/>
    </row>
  </sheetData>
  <sheetProtection algorithmName="SHA-512" hashValue="N2Ij8X7doTQ3HDtBdxU+qA7aQGY2jNfX9mC2NAALYgzQteaZWk3BAvwIZDW8dSEyA1WTDzSnhx8NQKodS4BzZQ==" saltValue="W+tAquxmrquLf/5MsYjg3BKt2rBqaqebrR9F482HpeNE2kkFvihxzbGmwbN5SKz73zfwLHN2fEbzdRajo7CCLw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IV. ETAPASO 101</vt:lpstr>
      <vt:lpstr>IV. ETAPASO 401</vt:lpstr>
      <vt:lpstr>IV. ETAPAVRN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Vavřík</dc:creator>
  <cp:lastModifiedBy>Jan Vavřík</cp:lastModifiedBy>
  <dcterms:created xsi:type="dcterms:W3CDTF">2025-03-03T07:28:42Z</dcterms:created>
  <dcterms:modified xsi:type="dcterms:W3CDTF">2025-03-03T07:59:52Z</dcterms:modified>
</cp:coreProperties>
</file>